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732" activeTab="5"/>
  </bookViews>
  <sheets>
    <sheet name="Семицветик" sheetId="1" r:id="rId1"/>
    <sheet name="Снегирек " sheetId="2" r:id="rId2"/>
    <sheet name="Колокольчик" sheetId="3" r:id="rId3"/>
    <sheet name="Сказка" sheetId="4" r:id="rId4"/>
    <sheet name="Брусничка" sheetId="5" r:id="rId5"/>
    <sheet name="Березка " sheetId="6" r:id="rId6"/>
    <sheet name="Аленушка" sheetId="7" r:id="rId7"/>
    <sheet name="бобренок" sheetId="8" r:id="rId8"/>
    <sheet name="СВОД" sheetId="9" r:id="rId9"/>
  </sheets>
  <definedNames>
    <definedName name="_xlnm.Print_Area" localSheetId="6">'Аленушка'!$A$1:$K$41</definedName>
    <definedName name="_xlnm.Print_Area" localSheetId="5">'Березка '!$A$1:$K$40</definedName>
    <definedName name="_xlnm.Print_Area" localSheetId="7">'бобренок'!$A$1:$K$42</definedName>
    <definedName name="_xlnm.Print_Area" localSheetId="4">'Брусничка'!$A$1:$K$39</definedName>
    <definedName name="_xlnm.Print_Area" localSheetId="2">'Колокольчик'!$A$1:$K$38</definedName>
    <definedName name="_xlnm.Print_Area" localSheetId="8">'СВОД'!$A$1:$K$40</definedName>
    <definedName name="_xlnm.Print_Area" localSheetId="0">'Семицветик'!$A$1:$K$38</definedName>
    <definedName name="_xlnm.Print_Area" localSheetId="3">'Сказка'!$A$1:$K$38</definedName>
    <definedName name="_xlnm.Print_Area" localSheetId="1">'Снегирек '!$A$1:$K$37</definedName>
  </definedNames>
  <calcPr fullCalcOnLoad="1"/>
</workbook>
</file>

<file path=xl/comments9.xml><?xml version="1.0" encoding="utf-8"?>
<comments xmlns="http://schemas.openxmlformats.org/spreadsheetml/2006/main">
  <authors>
    <author>Здорова</author>
  </authors>
  <commentList>
    <comment ref="J33" authorId="0">
      <text>
        <r>
          <rPr>
            <b/>
            <sz val="8"/>
            <rFont val="Tahoma"/>
            <family val="0"/>
          </rPr>
          <t>Здорова:</t>
        </r>
        <r>
          <rPr>
            <sz val="8"/>
            <rFont val="Tahoma"/>
            <family val="0"/>
          </rPr>
          <t xml:space="preserve">
В 2013 г. все на 621 КВР
</t>
        </r>
      </text>
    </comment>
    <comment ref="K33" authorId="0">
      <text>
        <r>
          <rPr>
            <b/>
            <sz val="8"/>
            <rFont val="Tahoma"/>
            <family val="0"/>
          </rPr>
          <t>Здорова:</t>
        </r>
        <r>
          <rPr>
            <sz val="8"/>
            <rFont val="Tahoma"/>
            <family val="0"/>
          </rPr>
          <t xml:space="preserve">
В 2014 году все на 621 КВР
</t>
        </r>
      </text>
    </comment>
  </commentList>
</comments>
</file>

<file path=xl/sharedStrings.xml><?xml version="1.0" encoding="utf-8"?>
<sst xmlns="http://schemas.openxmlformats.org/spreadsheetml/2006/main" count="411" uniqueCount="54">
  <si>
    <t>01</t>
  </si>
  <si>
    <t>07</t>
  </si>
  <si>
    <t>Оплата труда и начисления на оплату 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</si>
  <si>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</si>
  <si>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</si>
  <si>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</si>
  <si>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</si>
  <si>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</si>
  <si>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</si>
  <si>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</si>
  <si>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</si>
  <si>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</si>
  <si>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</si>
  <si>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</si>
  <si>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</si>
  <si>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</si>
  <si>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</t>
  </si>
  <si>
    <t xml:space="preserve">ИТОГО РАСХОДОВ     </t>
  </si>
  <si>
    <t xml:space="preserve">РОСПИСЬ РАСХОДОВ </t>
  </si>
  <si>
    <t>(текущий финансовый год и плановый период)</t>
  </si>
  <si>
    <t xml:space="preserve">Наименование </t>
  </si>
  <si>
    <t>Код</t>
  </si>
  <si>
    <t xml:space="preserve">Сумма </t>
  </si>
  <si>
    <t xml:space="preserve">раздела                      </t>
  </si>
  <si>
    <t xml:space="preserve">подраз-дела     </t>
  </si>
  <si>
    <t xml:space="preserve">целевой статьи                       </t>
  </si>
  <si>
    <t xml:space="preserve">вида расходов </t>
  </si>
  <si>
    <t>операции сектора государственного управления</t>
  </si>
  <si>
    <t>текущий финансовый год</t>
  </si>
  <si>
    <t>Начальник ПЭО</t>
  </si>
  <si>
    <t>"УТВЕРЖДАЮ"</t>
  </si>
  <si>
    <t>Председатель комитета по образованию</t>
  </si>
  <si>
    <t>(рублей)</t>
  </si>
  <si>
    <t>мероприятия</t>
  </si>
  <si>
    <t>_______________________Г.В. Дивеева</t>
  </si>
  <si>
    <t>Муниципальное автономное дошкольное образовательное учреждение "Детский сад "Снегирек" г.Белоярский</t>
  </si>
  <si>
    <t>Муниципальное автономное дошкольное образовательное учреждение "Детский сад "Семицветик" г.Белоярский</t>
  </si>
  <si>
    <t>главного распорядителя средств бюджета/поселения</t>
  </si>
  <si>
    <t>230</t>
  </si>
  <si>
    <t>"______"______________________20___ г.</t>
  </si>
  <si>
    <t>2014 год</t>
  </si>
  <si>
    <t xml:space="preserve">Муниципальное автономное дошкольное образовательное учреждение "Детский сад "Березка" г.Белоярский </t>
  </si>
  <si>
    <t>621</t>
  </si>
  <si>
    <t>И.В. Киселева</t>
  </si>
  <si>
    <t>Муниципальное автономное дошкольное образовательное учреждение "Детский сад "Брусничка" п.Сорум</t>
  </si>
  <si>
    <t>Муниципальное автономное дошкольное образовательное учреждение "Детский сад "Аленушка" п.Сосновка</t>
  </si>
  <si>
    <t xml:space="preserve">Детские автономные дошкольные учреждения СВОД </t>
  </si>
  <si>
    <t>Муниципальное  автономное дошкольное образовательное учреждение "Детский сад "Колокольчик" п.Верхнеказымский</t>
  </si>
  <si>
    <t>Муниципальное автономное дошкольное образовательное учреждение "Детский сад "Сказка" г.Белоярский</t>
  </si>
  <si>
    <t>Муниципальное автономное дошкольное образовательное учреждение "Детский сад "Бобренок" п.Лыхма</t>
  </si>
  <si>
    <t>род.плата</t>
  </si>
  <si>
    <t>01.11.01</t>
  </si>
  <si>
    <t>2015 год</t>
  </si>
  <si>
    <t xml:space="preserve">НА___2013 - 2015 годы_______________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</si>
</sst>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[$-FC19]d\ mmmm\ yyyy\ &quot;г.&quot;"/>
  </numFmts>
  <fonts count="14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justify" wrapText="1"/>
    </xf>
    <xf numFmtId="0" fontId="3" fillId="0" borderId="0" xfId="0" applyFont="1" applyFill="1" applyAlignment="1">
      <alignment horizontal="right" vertical="top" wrapText="1"/>
    </xf>
    <xf numFmtId="0" fontId="10" fillId="0" borderId="0" xfId="0" applyFont="1" applyFill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165" fontId="10" fillId="0" borderId="2" xfId="18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3" fontId="3" fillId="0" borderId="2" xfId="0" applyNumberFormat="1" applyFont="1" applyFill="1" applyBorder="1" applyAlignment="1">
      <alignment horizontal="right" vertical="center" wrapText="1"/>
    </xf>
    <xf numFmtId="3" fontId="10" fillId="0" borderId="2" xfId="17" applyNumberFormat="1" applyFont="1" applyFill="1" applyBorder="1" applyAlignment="1">
      <alignment horizontal="right" vertical="center" wrapText="1"/>
    </xf>
    <xf numFmtId="3" fontId="10" fillId="0" borderId="2" xfId="18" applyNumberFormat="1" applyFont="1" applyFill="1" applyBorder="1" applyAlignment="1">
      <alignment horizontal="right" vertical="center" wrapText="1"/>
    </xf>
    <xf numFmtId="3" fontId="3" fillId="0" borderId="2" xfId="18" applyNumberFormat="1" applyFont="1" applyFill="1" applyBorder="1" applyAlignment="1">
      <alignment horizontal="right" vertical="center" wrapText="1"/>
    </xf>
    <xf numFmtId="3" fontId="10" fillId="0" borderId="2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3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view="pageBreakPreview" zoomScaleSheetLayoutView="100" workbookViewId="0" topLeftCell="A13">
      <selection activeCell="K28" sqref="K28"/>
    </sheetView>
  </sheetViews>
  <sheetFormatPr defaultColWidth="9.00390625" defaultRowHeight="12.75"/>
  <cols>
    <col min="1" max="1" width="28.875" style="15" customWidth="1"/>
    <col min="2" max="2" width="11.625" style="15" customWidth="1"/>
    <col min="3" max="3" width="11.25390625" style="15" customWidth="1"/>
    <col min="4" max="4" width="7.625" style="15" customWidth="1"/>
    <col min="5" max="5" width="7.75390625" style="15" customWidth="1"/>
    <col min="6" max="7" width="8.00390625" style="15" customWidth="1"/>
    <col min="8" max="8" width="10.875" style="15" customWidth="1"/>
    <col min="9" max="10" width="11.25390625" style="15" customWidth="1"/>
    <col min="11" max="11" width="11.375" style="15" customWidth="1"/>
    <col min="12" max="16384" width="9.125" style="15" customWidth="1"/>
  </cols>
  <sheetData>
    <row r="1" spans="4:10" ht="17.25" customHeight="1">
      <c r="D1" s="16"/>
      <c r="E1" s="47"/>
      <c r="F1" s="47"/>
      <c r="G1" s="47"/>
      <c r="H1" s="47"/>
      <c r="I1" s="47"/>
      <c r="J1" s="47"/>
    </row>
    <row r="2" spans="4:11" ht="17.25" customHeight="1">
      <c r="D2" s="16"/>
      <c r="E2" s="17"/>
      <c r="F2" s="17"/>
      <c r="G2" s="17"/>
      <c r="H2" s="46" t="s">
        <v>30</v>
      </c>
      <c r="I2" s="46"/>
      <c r="J2" s="46"/>
      <c r="K2" s="46"/>
    </row>
    <row r="3" spans="4:11" ht="17.25" customHeight="1">
      <c r="D3" s="16"/>
      <c r="E3" s="17"/>
      <c r="F3" s="17"/>
      <c r="G3" s="17"/>
      <c r="H3" s="46" t="s">
        <v>31</v>
      </c>
      <c r="I3" s="46"/>
      <c r="J3" s="46"/>
      <c r="K3" s="46"/>
    </row>
    <row r="4" spans="4:11" ht="17.25" customHeight="1">
      <c r="D4" s="16"/>
      <c r="E4" s="17"/>
      <c r="F4" s="17"/>
      <c r="G4" s="17"/>
      <c r="H4" s="18"/>
      <c r="I4" s="18"/>
      <c r="J4" s="18"/>
      <c r="K4" s="18"/>
    </row>
    <row r="5" spans="4:11" ht="17.25" customHeight="1">
      <c r="D5" s="16"/>
      <c r="E5" s="17"/>
      <c r="F5" s="17"/>
      <c r="G5" s="17"/>
      <c r="H5" s="46" t="s">
        <v>34</v>
      </c>
      <c r="I5" s="46"/>
      <c r="J5" s="46"/>
      <c r="K5" s="46"/>
    </row>
    <row r="6" spans="4:11" ht="17.25" customHeight="1">
      <c r="D6" s="16"/>
      <c r="E6" s="17"/>
      <c r="F6" s="17"/>
      <c r="G6" s="17"/>
      <c r="H6" s="17"/>
      <c r="I6" s="17"/>
      <c r="J6" s="17"/>
      <c r="K6" s="17"/>
    </row>
    <row r="7" spans="7:11" ht="17.25" customHeight="1">
      <c r="G7" s="46" t="s">
        <v>39</v>
      </c>
      <c r="H7" s="46"/>
      <c r="I7" s="46"/>
      <c r="J7" s="46"/>
      <c r="K7" s="46"/>
    </row>
    <row r="8" spans="1:10" ht="21.75" customHeight="1">
      <c r="A8" s="55" t="s">
        <v>18</v>
      </c>
      <c r="B8" s="55"/>
      <c r="C8" s="55"/>
      <c r="D8" s="55"/>
      <c r="E8" s="55"/>
      <c r="F8" s="55"/>
      <c r="G8" s="55"/>
      <c r="H8" s="55"/>
      <c r="I8" s="55"/>
      <c r="J8" s="55"/>
    </row>
    <row r="9" spans="1:15" ht="15" customHeight="1">
      <c r="A9" s="59" t="s">
        <v>36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/>
      <c r="M9"/>
      <c r="N9"/>
      <c r="O9"/>
    </row>
    <row r="10" spans="1:11" ht="21" customHeight="1">
      <c r="A10" s="61" t="s">
        <v>53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0" ht="12.75" customHeight="1">
      <c r="A11" s="48" t="s">
        <v>19</v>
      </c>
      <c r="B11" s="48"/>
      <c r="C11" s="48"/>
      <c r="D11" s="48"/>
      <c r="E11" s="48"/>
      <c r="F11" s="48"/>
      <c r="G11" s="48"/>
      <c r="H11" s="48"/>
      <c r="I11" s="48"/>
      <c r="J11" s="48"/>
    </row>
    <row r="12" spans="10:11" ht="12" customHeight="1">
      <c r="J12" s="60"/>
      <c r="K12" s="60"/>
    </row>
    <row r="13" spans="1:11" ht="18.75" customHeight="1">
      <c r="A13" s="52" t="s">
        <v>20</v>
      </c>
      <c r="B13" s="56" t="s">
        <v>21</v>
      </c>
      <c r="C13" s="57"/>
      <c r="D13" s="57"/>
      <c r="E13" s="57"/>
      <c r="F13" s="57"/>
      <c r="G13" s="57"/>
      <c r="H13" s="58"/>
      <c r="I13" s="56" t="s">
        <v>22</v>
      </c>
      <c r="J13" s="57"/>
      <c r="K13" s="58"/>
    </row>
    <row r="14" spans="1:11" ht="13.5" customHeight="1">
      <c r="A14" s="53"/>
      <c r="B14" s="52" t="s">
        <v>33</v>
      </c>
      <c r="C14" s="49" t="s">
        <v>37</v>
      </c>
      <c r="D14" s="52" t="s">
        <v>23</v>
      </c>
      <c r="E14" s="52" t="s">
        <v>24</v>
      </c>
      <c r="F14" s="52" t="s">
        <v>25</v>
      </c>
      <c r="G14" s="52" t="s">
        <v>26</v>
      </c>
      <c r="H14" s="52" t="s">
        <v>27</v>
      </c>
      <c r="I14" s="52" t="s">
        <v>28</v>
      </c>
      <c r="J14" s="52" t="s">
        <v>40</v>
      </c>
      <c r="K14" s="52" t="s">
        <v>52</v>
      </c>
    </row>
    <row r="15" spans="1:11" ht="11.25" customHeight="1">
      <c r="A15" s="53"/>
      <c r="B15" s="53"/>
      <c r="C15" s="50"/>
      <c r="D15" s="53"/>
      <c r="E15" s="53"/>
      <c r="F15" s="53"/>
      <c r="G15" s="53"/>
      <c r="H15" s="53"/>
      <c r="I15" s="53"/>
      <c r="J15" s="53"/>
      <c r="K15" s="53"/>
    </row>
    <row r="16" spans="1:11" ht="51.75" customHeight="1">
      <c r="A16" s="54"/>
      <c r="B16" s="54"/>
      <c r="C16" s="51"/>
      <c r="D16" s="54"/>
      <c r="E16" s="54"/>
      <c r="F16" s="54"/>
      <c r="G16" s="54"/>
      <c r="H16" s="54"/>
      <c r="I16" s="54"/>
      <c r="J16" s="54"/>
      <c r="K16" s="54"/>
    </row>
    <row r="17" spans="1:11" ht="11.25" customHeight="1">
      <c r="A17" s="38">
        <v>1</v>
      </c>
      <c r="B17" s="38">
        <v>2</v>
      </c>
      <c r="C17" s="38">
        <v>3</v>
      </c>
      <c r="D17" s="38">
        <v>4</v>
      </c>
      <c r="E17" s="38">
        <v>5</v>
      </c>
      <c r="F17" s="38">
        <v>6</v>
      </c>
      <c r="G17" s="38">
        <v>7</v>
      </c>
      <c r="H17" s="38">
        <v>8</v>
      </c>
      <c r="I17" s="20">
        <v>9</v>
      </c>
      <c r="J17" s="14">
        <v>10</v>
      </c>
      <c r="K17" s="19">
        <v>11</v>
      </c>
    </row>
    <row r="18" spans="1:11" ht="25.5">
      <c r="A18" s="21" t="s">
        <v>2</v>
      </c>
      <c r="B18" s="23" t="s">
        <v>51</v>
      </c>
      <c r="C18" s="23" t="s">
        <v>38</v>
      </c>
      <c r="D18" s="23" t="s">
        <v>1</v>
      </c>
      <c r="E18" s="23" t="s">
        <v>0</v>
      </c>
      <c r="F18" s="24">
        <v>4209900</v>
      </c>
      <c r="G18" s="23" t="s">
        <v>42</v>
      </c>
      <c r="H18" s="35">
        <v>241</v>
      </c>
      <c r="I18" s="42">
        <f>SUM(I19:I21)</f>
        <v>32575000</v>
      </c>
      <c r="J18" s="42">
        <f>SUM(J19:J21)</f>
        <v>34116500</v>
      </c>
      <c r="K18" s="42">
        <f>SUM(K19:K21)</f>
        <v>35738500</v>
      </c>
    </row>
    <row r="19" spans="1:11" ht="12.75">
      <c r="A19" s="26" t="s">
        <v>3</v>
      </c>
      <c r="B19" s="19"/>
      <c r="C19" s="27"/>
      <c r="D19" s="27"/>
      <c r="E19" s="28"/>
      <c r="F19" s="27"/>
      <c r="G19" s="19">
        <v>621</v>
      </c>
      <c r="H19" s="36">
        <v>241</v>
      </c>
      <c r="I19" s="43">
        <v>23728000</v>
      </c>
      <c r="J19" s="43">
        <v>24914400</v>
      </c>
      <c r="K19" s="43">
        <v>26160100</v>
      </c>
    </row>
    <row r="20" spans="1:11" ht="12.75">
      <c r="A20" s="30" t="s">
        <v>4</v>
      </c>
      <c r="B20" s="19"/>
      <c r="C20" s="27"/>
      <c r="D20" s="27"/>
      <c r="E20" s="28"/>
      <c r="F20" s="27"/>
      <c r="G20" s="19">
        <v>621</v>
      </c>
      <c r="H20" s="36">
        <v>241</v>
      </c>
      <c r="I20" s="43">
        <v>1678000</v>
      </c>
      <c r="J20" s="43">
        <v>1678000</v>
      </c>
      <c r="K20" s="43">
        <v>1678000</v>
      </c>
    </row>
    <row r="21" spans="1:11" ht="12.75">
      <c r="A21" s="30" t="s">
        <v>5</v>
      </c>
      <c r="B21" s="19"/>
      <c r="C21" s="27"/>
      <c r="D21" s="27"/>
      <c r="E21" s="28"/>
      <c r="F21" s="27"/>
      <c r="G21" s="19">
        <v>621</v>
      </c>
      <c r="H21" s="36">
        <v>241</v>
      </c>
      <c r="I21" s="43">
        <v>7169000</v>
      </c>
      <c r="J21" s="43">
        <v>7524100</v>
      </c>
      <c r="K21" s="43">
        <v>7900400</v>
      </c>
    </row>
    <row r="22" spans="1:11" ht="12.75">
      <c r="A22" s="21" t="s">
        <v>6</v>
      </c>
      <c r="B22" s="22"/>
      <c r="C22" s="23"/>
      <c r="D22" s="23"/>
      <c r="E22" s="24"/>
      <c r="F22" s="23"/>
      <c r="G22" s="22">
        <v>621</v>
      </c>
      <c r="H22" s="35">
        <v>241</v>
      </c>
      <c r="I22" s="42">
        <f>SUM(I23:I28)</f>
        <v>4559000</v>
      </c>
      <c r="J22" s="42">
        <f>SUM(J23:J28)</f>
        <v>4812700</v>
      </c>
      <c r="K22" s="42">
        <f>SUM(K23:K28)</f>
        <v>4963400</v>
      </c>
    </row>
    <row r="23" spans="1:11" ht="12.75">
      <c r="A23" s="30" t="s">
        <v>7</v>
      </c>
      <c r="B23" s="19"/>
      <c r="C23" s="27"/>
      <c r="D23" s="27"/>
      <c r="E23" s="28"/>
      <c r="F23" s="27"/>
      <c r="G23" s="19">
        <v>621</v>
      </c>
      <c r="H23" s="36">
        <v>241</v>
      </c>
      <c r="I23" s="43">
        <v>75000</v>
      </c>
      <c r="J23" s="43">
        <v>75000</v>
      </c>
      <c r="K23" s="43">
        <v>75000</v>
      </c>
    </row>
    <row r="24" spans="1:11" ht="12.75">
      <c r="A24" s="30" t="s">
        <v>8</v>
      </c>
      <c r="B24" s="19"/>
      <c r="C24" s="27"/>
      <c r="D24" s="27"/>
      <c r="E24" s="28"/>
      <c r="F24" s="27"/>
      <c r="G24" s="19">
        <v>621</v>
      </c>
      <c r="H24" s="36">
        <v>241</v>
      </c>
      <c r="I24" s="43">
        <v>88000</v>
      </c>
      <c r="J24" s="43">
        <v>88000</v>
      </c>
      <c r="K24" s="43">
        <v>88000</v>
      </c>
    </row>
    <row r="25" spans="1:14" ht="12.75">
      <c r="A25" s="30" t="s">
        <v>9</v>
      </c>
      <c r="B25" s="19"/>
      <c r="C25" s="27"/>
      <c r="D25" s="27"/>
      <c r="E25" s="28"/>
      <c r="F25" s="27"/>
      <c r="G25" s="19">
        <v>621</v>
      </c>
      <c r="H25" s="36">
        <v>241</v>
      </c>
      <c r="I25" s="43">
        <v>2218000</v>
      </c>
      <c r="J25" s="43">
        <v>2444500</v>
      </c>
      <c r="K25" s="43">
        <v>2566700</v>
      </c>
      <c r="L25" s="37"/>
      <c r="M25" s="37"/>
      <c r="N25" s="37"/>
    </row>
    <row r="26" spans="1:14" ht="25.5">
      <c r="A26" s="30" t="s">
        <v>10</v>
      </c>
      <c r="B26" s="19"/>
      <c r="C26" s="27"/>
      <c r="D26" s="27"/>
      <c r="E26" s="28"/>
      <c r="F26" s="27"/>
      <c r="G26" s="19">
        <v>621</v>
      </c>
      <c r="H26" s="36">
        <v>241</v>
      </c>
      <c r="I26" s="43"/>
      <c r="J26" s="43"/>
      <c r="K26" s="43"/>
      <c r="L26" s="37"/>
      <c r="M26" s="37"/>
      <c r="N26" s="37"/>
    </row>
    <row r="27" spans="1:11" ht="25.5">
      <c r="A27" s="30" t="s">
        <v>11</v>
      </c>
      <c r="B27" s="19"/>
      <c r="C27" s="27"/>
      <c r="D27" s="27"/>
      <c r="E27" s="28"/>
      <c r="F27" s="27"/>
      <c r="G27" s="19">
        <v>621</v>
      </c>
      <c r="H27" s="36">
        <v>241</v>
      </c>
      <c r="I27" s="43">
        <v>1258000</v>
      </c>
      <c r="J27" s="43">
        <v>1285200</v>
      </c>
      <c r="K27" s="43">
        <v>1313700</v>
      </c>
    </row>
    <row r="28" spans="1:11" ht="12.75">
      <c r="A28" s="30" t="s">
        <v>12</v>
      </c>
      <c r="B28" s="19"/>
      <c r="C28" s="27"/>
      <c r="D28" s="27"/>
      <c r="E28" s="28"/>
      <c r="F28" s="27"/>
      <c r="G28" s="19">
        <v>621</v>
      </c>
      <c r="H28" s="36">
        <v>241</v>
      </c>
      <c r="I28" s="43">
        <v>920000</v>
      </c>
      <c r="J28" s="43">
        <v>920000</v>
      </c>
      <c r="K28" s="43">
        <v>920000</v>
      </c>
    </row>
    <row r="29" spans="1:11" ht="12.75">
      <c r="A29" s="21" t="s">
        <v>13</v>
      </c>
      <c r="B29" s="19"/>
      <c r="C29" s="27"/>
      <c r="D29" s="27"/>
      <c r="E29" s="28"/>
      <c r="F29" s="27"/>
      <c r="G29" s="22">
        <v>621</v>
      </c>
      <c r="H29" s="35">
        <v>241</v>
      </c>
      <c r="I29" s="42">
        <v>20000</v>
      </c>
      <c r="J29" s="42">
        <v>20000</v>
      </c>
      <c r="K29" s="42">
        <v>20000</v>
      </c>
    </row>
    <row r="30" spans="1:11" ht="25.5">
      <c r="A30" s="21" t="s">
        <v>14</v>
      </c>
      <c r="B30" s="19"/>
      <c r="C30" s="27"/>
      <c r="D30" s="27"/>
      <c r="E30" s="28"/>
      <c r="F30" s="27"/>
      <c r="G30" s="19"/>
      <c r="H30" s="35">
        <v>241</v>
      </c>
      <c r="I30" s="42">
        <f>SUM(I31:I32)</f>
        <v>1053000</v>
      </c>
      <c r="J30" s="42">
        <f>SUM(J31:J32)</f>
        <v>1053000</v>
      </c>
      <c r="K30" s="42">
        <f>SUM(K31:K32)</f>
        <v>1053000</v>
      </c>
    </row>
    <row r="31" spans="1:11" ht="25.5">
      <c r="A31" s="30" t="s">
        <v>15</v>
      </c>
      <c r="B31" s="19"/>
      <c r="C31" s="27"/>
      <c r="D31" s="27"/>
      <c r="E31" s="28"/>
      <c r="F31" s="27"/>
      <c r="G31" s="19">
        <v>621</v>
      </c>
      <c r="H31" s="36">
        <v>241</v>
      </c>
      <c r="I31" s="43">
        <v>86000</v>
      </c>
      <c r="J31" s="43">
        <v>86000</v>
      </c>
      <c r="K31" s="43">
        <v>86000</v>
      </c>
    </row>
    <row r="32" spans="1:11" ht="25.5">
      <c r="A32" s="30" t="s">
        <v>16</v>
      </c>
      <c r="B32" s="19"/>
      <c r="C32" s="27"/>
      <c r="D32" s="27"/>
      <c r="E32" s="28"/>
      <c r="F32" s="27"/>
      <c r="G32" s="19">
        <v>621</v>
      </c>
      <c r="H32" s="36">
        <v>241</v>
      </c>
      <c r="I32" s="43">
        <f>5881000-4914000</f>
        <v>967000</v>
      </c>
      <c r="J32" s="43">
        <f>5881000-4914000</f>
        <v>967000</v>
      </c>
      <c r="K32" s="43">
        <f>5881000-4914000</f>
        <v>967000</v>
      </c>
    </row>
    <row r="33" spans="1:11" ht="12.75">
      <c r="A33" s="21" t="s">
        <v>17</v>
      </c>
      <c r="B33" s="22"/>
      <c r="C33" s="23"/>
      <c r="D33" s="23"/>
      <c r="E33" s="24"/>
      <c r="F33" s="23"/>
      <c r="G33" s="19"/>
      <c r="H33" s="35">
        <v>0</v>
      </c>
      <c r="I33" s="42">
        <f>I30+I29+I22+I18</f>
        <v>38207000</v>
      </c>
      <c r="J33" s="42">
        <f>J30+J29+J22+J18</f>
        <v>40002200</v>
      </c>
      <c r="K33" s="42">
        <f>K30+K29+K22+K18</f>
        <v>41774900</v>
      </c>
    </row>
    <row r="34" spans="1:10" ht="12.75">
      <c r="A34" s="9"/>
      <c r="B34" s="10"/>
      <c r="C34" s="11"/>
      <c r="D34" s="11"/>
      <c r="E34" s="12"/>
      <c r="F34" s="11"/>
      <c r="G34" s="13"/>
      <c r="H34" s="10"/>
      <c r="I34" s="2"/>
      <c r="J34" s="2"/>
    </row>
    <row r="35" spans="1:10" ht="12.75">
      <c r="A35" s="37"/>
      <c r="B35" s="37"/>
      <c r="C35" s="37"/>
      <c r="D35" s="37"/>
      <c r="E35" s="37"/>
      <c r="F35" s="37"/>
      <c r="G35" s="37"/>
      <c r="H35" s="37"/>
      <c r="I35" s="37">
        <v>4914000</v>
      </c>
      <c r="J35" s="15" t="s">
        <v>50</v>
      </c>
    </row>
    <row r="36" spans="1:9" ht="12.75">
      <c r="A36" s="37"/>
      <c r="B36" s="37"/>
      <c r="C36" s="37"/>
      <c r="D36" s="37"/>
      <c r="E36" s="37"/>
      <c r="F36" s="37"/>
      <c r="G36" s="37"/>
      <c r="H36" s="37"/>
      <c r="I36" s="37"/>
    </row>
    <row r="37" spans="1:9" ht="12.75">
      <c r="A37" s="32" t="s">
        <v>29</v>
      </c>
      <c r="B37" s="29"/>
      <c r="C37" s="33"/>
      <c r="D37" s="33"/>
      <c r="E37" s="33"/>
      <c r="F37" s="45"/>
      <c r="G37" s="34" t="s">
        <v>43</v>
      </c>
      <c r="I37" s="37"/>
    </row>
    <row r="38" spans="4:10" ht="12.75" customHeight="1">
      <c r="D38" s="16"/>
      <c r="E38" s="47"/>
      <c r="F38" s="47"/>
      <c r="G38" s="47"/>
      <c r="H38" s="47"/>
      <c r="I38" s="47"/>
      <c r="J38" s="47"/>
    </row>
    <row r="39" spans="4:11" ht="12.75" customHeight="1">
      <c r="D39" s="16"/>
      <c r="E39" s="17"/>
      <c r="F39" s="17"/>
      <c r="G39" s="17"/>
      <c r="H39" s="17"/>
      <c r="I39" s="17"/>
      <c r="J39" s="46"/>
      <c r="K39" s="46"/>
    </row>
    <row r="40" spans="4:11" ht="12.75">
      <c r="D40" s="16"/>
      <c r="E40" s="17"/>
      <c r="F40" s="17"/>
      <c r="G40" s="17"/>
      <c r="H40" s="17"/>
      <c r="I40" s="17"/>
      <c r="J40" s="46"/>
      <c r="K40" s="46"/>
    </row>
    <row r="41" spans="4:10" ht="12.75" customHeight="1">
      <c r="D41" s="16"/>
      <c r="E41" s="17"/>
      <c r="F41" s="17"/>
      <c r="G41" s="17"/>
      <c r="H41" s="17"/>
      <c r="I41" s="17"/>
      <c r="J41" s="18"/>
    </row>
    <row r="42" spans="4:11" ht="12.75" customHeight="1">
      <c r="D42" s="16"/>
      <c r="E42" s="17"/>
      <c r="F42" s="17"/>
      <c r="G42" s="17"/>
      <c r="H42" s="17"/>
      <c r="I42" s="17"/>
      <c r="J42" s="46"/>
      <c r="K42" s="46"/>
    </row>
  </sheetData>
  <mergeCells count="27">
    <mergeCell ref="A9:K9"/>
    <mergeCell ref="H2:K2"/>
    <mergeCell ref="J12:K12"/>
    <mergeCell ref="K14:K16"/>
    <mergeCell ref="B13:H13"/>
    <mergeCell ref="H3:K3"/>
    <mergeCell ref="H5:K5"/>
    <mergeCell ref="G7:K7"/>
    <mergeCell ref="B14:B16"/>
    <mergeCell ref="A10:K10"/>
    <mergeCell ref="A13:A16"/>
    <mergeCell ref="E38:J38"/>
    <mergeCell ref="I14:I16"/>
    <mergeCell ref="G14:G16"/>
    <mergeCell ref="J14:J16"/>
    <mergeCell ref="I13:K13"/>
    <mergeCell ref="H14:H16"/>
    <mergeCell ref="J39:K39"/>
    <mergeCell ref="J40:K40"/>
    <mergeCell ref="J42:K42"/>
    <mergeCell ref="E1:J1"/>
    <mergeCell ref="A11:J11"/>
    <mergeCell ref="C14:C16"/>
    <mergeCell ref="D14:D16"/>
    <mergeCell ref="E14:E16"/>
    <mergeCell ref="F14:F16"/>
    <mergeCell ref="A8:J8"/>
  </mergeCells>
  <printOptions/>
  <pageMargins left="0.95" right="0.21" top="0.27" bottom="0.3" header="0.21" footer="0.21"/>
  <pageSetup horizontalDpi="600" verticalDpi="600" orientation="landscape" paperSize="9" scale="80" r:id="rId1"/>
  <rowBreaks count="1" manualBreakCount="1">
    <brk id="3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view="pageBreakPreview" zoomScaleSheetLayoutView="100" workbookViewId="0" topLeftCell="B13">
      <selection activeCell="K33" sqref="K33"/>
    </sheetView>
  </sheetViews>
  <sheetFormatPr defaultColWidth="9.00390625" defaultRowHeight="12.75"/>
  <cols>
    <col min="1" max="1" width="31.125" style="15" customWidth="1"/>
    <col min="2" max="3" width="11.875" style="15" customWidth="1"/>
    <col min="4" max="4" width="8.625" style="15" customWidth="1"/>
    <col min="5" max="5" width="9.125" style="15" customWidth="1"/>
    <col min="6" max="6" width="10.25390625" style="15" customWidth="1"/>
    <col min="7" max="7" width="9.625" style="15" customWidth="1"/>
    <col min="8" max="8" width="10.25390625" style="15" customWidth="1"/>
    <col min="9" max="9" width="12.375" style="15" customWidth="1"/>
    <col min="10" max="10" width="11.625" style="15" customWidth="1"/>
    <col min="11" max="11" width="11.375" style="15" customWidth="1"/>
    <col min="12" max="16384" width="9.125" style="15" customWidth="1"/>
  </cols>
  <sheetData>
    <row r="1" spans="5:11" ht="17.25" customHeight="1">
      <c r="E1" s="16"/>
      <c r="F1" s="47"/>
      <c r="G1" s="47"/>
      <c r="H1" s="47"/>
      <c r="I1" s="47"/>
      <c r="J1" s="47"/>
      <c r="K1" s="47"/>
    </row>
    <row r="2" spans="5:11" ht="17.25" customHeight="1">
      <c r="E2" s="16"/>
      <c r="F2" s="17"/>
      <c r="G2" s="17"/>
      <c r="H2" s="46" t="s">
        <v>30</v>
      </c>
      <c r="I2" s="46"/>
      <c r="J2" s="46"/>
      <c r="K2" s="46"/>
    </row>
    <row r="3" spans="5:11" ht="17.25" customHeight="1">
      <c r="E3" s="16"/>
      <c r="F3" s="17"/>
      <c r="G3" s="17"/>
      <c r="H3" s="46" t="s">
        <v>31</v>
      </c>
      <c r="I3" s="46"/>
      <c r="J3" s="46"/>
      <c r="K3" s="46"/>
    </row>
    <row r="4" spans="5:11" ht="17.25" customHeight="1">
      <c r="E4" s="16"/>
      <c r="F4" s="17"/>
      <c r="G4" s="17"/>
      <c r="H4" s="18"/>
      <c r="I4" s="18"/>
      <c r="J4" s="18"/>
      <c r="K4" s="18"/>
    </row>
    <row r="5" spans="5:11" ht="17.25" customHeight="1">
      <c r="E5" s="16"/>
      <c r="F5" s="17"/>
      <c r="G5" s="17"/>
      <c r="H5" s="46" t="s">
        <v>34</v>
      </c>
      <c r="I5" s="46"/>
      <c r="J5" s="46"/>
      <c r="K5" s="46"/>
    </row>
    <row r="6" spans="5:11" ht="17.25" customHeight="1">
      <c r="E6" s="16"/>
      <c r="F6" s="17"/>
      <c r="G6" s="17"/>
      <c r="H6" s="17"/>
      <c r="I6" s="17"/>
      <c r="J6" s="17"/>
      <c r="K6" s="17"/>
    </row>
    <row r="7" spans="5:11" ht="17.25" customHeight="1">
      <c r="E7" s="16"/>
      <c r="F7" s="17"/>
      <c r="G7" s="46" t="s">
        <v>39</v>
      </c>
      <c r="H7" s="46"/>
      <c r="I7" s="46"/>
      <c r="J7" s="46"/>
      <c r="K7" s="46"/>
    </row>
    <row r="8" spans="1:11" ht="21.75" customHeight="1">
      <c r="A8" s="55" t="s">
        <v>18</v>
      </c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1" ht="15" customHeight="1">
      <c r="A9" s="61" t="s">
        <v>35</v>
      </c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ht="21" customHeight="1">
      <c r="A10" s="61" t="s">
        <v>53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2.75" customHeight="1">
      <c r="A11" s="48" t="s">
        <v>19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2" spans="10:11" ht="12" customHeight="1">
      <c r="J12" s="60" t="s">
        <v>32</v>
      </c>
      <c r="K12" s="60"/>
    </row>
    <row r="13" spans="1:11" ht="12.75">
      <c r="A13" s="52" t="s">
        <v>20</v>
      </c>
      <c r="B13" s="56" t="s">
        <v>21</v>
      </c>
      <c r="C13" s="57"/>
      <c r="D13" s="57"/>
      <c r="E13" s="57"/>
      <c r="F13" s="57"/>
      <c r="G13" s="57"/>
      <c r="H13" s="58"/>
      <c r="I13" s="56" t="s">
        <v>22</v>
      </c>
      <c r="J13" s="57"/>
      <c r="K13" s="58"/>
    </row>
    <row r="14" spans="1:11" ht="12.75" customHeight="1">
      <c r="A14" s="53"/>
      <c r="B14" s="52" t="s">
        <v>33</v>
      </c>
      <c r="C14" s="49" t="s">
        <v>37</v>
      </c>
      <c r="D14" s="52" t="s">
        <v>23</v>
      </c>
      <c r="E14" s="52" t="s">
        <v>24</v>
      </c>
      <c r="F14" s="52" t="s">
        <v>25</v>
      </c>
      <c r="G14" s="52" t="s">
        <v>26</v>
      </c>
      <c r="H14" s="52" t="s">
        <v>27</v>
      </c>
      <c r="I14" s="52" t="s">
        <v>28</v>
      </c>
      <c r="J14" s="52" t="s">
        <v>40</v>
      </c>
      <c r="K14" s="52" t="s">
        <v>52</v>
      </c>
    </row>
    <row r="15" spans="1:11" ht="12.75" customHeight="1">
      <c r="A15" s="53"/>
      <c r="B15" s="53"/>
      <c r="C15" s="50"/>
      <c r="D15" s="53"/>
      <c r="E15" s="53"/>
      <c r="F15" s="53"/>
      <c r="G15" s="53"/>
      <c r="H15" s="53"/>
      <c r="I15" s="53"/>
      <c r="J15" s="53"/>
      <c r="K15" s="53"/>
    </row>
    <row r="16" spans="1:11" ht="57.75" customHeight="1">
      <c r="A16" s="54"/>
      <c r="B16" s="54"/>
      <c r="C16" s="51"/>
      <c r="D16" s="54"/>
      <c r="E16" s="54"/>
      <c r="F16" s="54"/>
      <c r="G16" s="54"/>
      <c r="H16" s="54"/>
      <c r="I16" s="54"/>
      <c r="J16" s="54"/>
      <c r="K16" s="54"/>
    </row>
    <row r="17" spans="1:11" ht="11.25" customHeight="1">
      <c r="A17" s="20">
        <v>1</v>
      </c>
      <c r="B17" s="20">
        <v>2</v>
      </c>
      <c r="C17" s="20">
        <v>3</v>
      </c>
      <c r="D17" s="20">
        <v>4</v>
      </c>
      <c r="E17" s="20">
        <v>5</v>
      </c>
      <c r="F17" s="20">
        <v>6</v>
      </c>
      <c r="G17" s="20">
        <v>7</v>
      </c>
      <c r="H17" s="20">
        <v>8</v>
      </c>
      <c r="I17" s="20">
        <v>9</v>
      </c>
      <c r="J17" s="14">
        <v>10</v>
      </c>
      <c r="K17" s="19">
        <v>11</v>
      </c>
    </row>
    <row r="18" spans="1:11" ht="25.5">
      <c r="A18" s="21" t="s">
        <v>2</v>
      </c>
      <c r="B18" s="23" t="s">
        <v>51</v>
      </c>
      <c r="C18" s="23" t="s">
        <v>38</v>
      </c>
      <c r="D18" s="23" t="s">
        <v>1</v>
      </c>
      <c r="E18" s="23" t="s">
        <v>0</v>
      </c>
      <c r="F18" s="24">
        <v>4209900</v>
      </c>
      <c r="G18" s="23" t="s">
        <v>42</v>
      </c>
      <c r="H18" s="35">
        <v>241</v>
      </c>
      <c r="I18" s="44">
        <f>SUM(I19:I21)</f>
        <v>50160600</v>
      </c>
      <c r="J18" s="25">
        <f>SUM(J19:J21)</f>
        <v>52550000</v>
      </c>
      <c r="K18" s="25">
        <f>SUM(K19:K21)</f>
        <v>55059000</v>
      </c>
    </row>
    <row r="19" spans="1:11" ht="12.75">
      <c r="A19" s="26" t="s">
        <v>3</v>
      </c>
      <c r="B19" s="19"/>
      <c r="C19" s="19"/>
      <c r="D19" s="27"/>
      <c r="E19" s="27"/>
      <c r="F19" s="28"/>
      <c r="G19" s="19">
        <v>621</v>
      </c>
      <c r="H19" s="36">
        <v>241</v>
      </c>
      <c r="I19" s="40">
        <v>36703000</v>
      </c>
      <c r="J19" s="43">
        <v>38538000</v>
      </c>
      <c r="K19" s="43">
        <v>40465000</v>
      </c>
    </row>
    <row r="20" spans="1:11" ht="12.75">
      <c r="A20" s="30" t="s">
        <v>4</v>
      </c>
      <c r="B20" s="19"/>
      <c r="C20" s="19"/>
      <c r="D20" s="27"/>
      <c r="E20" s="27"/>
      <c r="F20" s="28"/>
      <c r="G20" s="19">
        <v>621</v>
      </c>
      <c r="H20" s="36">
        <v>241</v>
      </c>
      <c r="I20" s="40">
        <v>2373600</v>
      </c>
      <c r="J20" s="40">
        <v>2373600</v>
      </c>
      <c r="K20" s="40">
        <v>2373600</v>
      </c>
    </row>
    <row r="21" spans="1:11" ht="12.75">
      <c r="A21" s="30" t="s">
        <v>5</v>
      </c>
      <c r="B21" s="19"/>
      <c r="C21" s="19"/>
      <c r="D21" s="27"/>
      <c r="E21" s="27"/>
      <c r="F21" s="28"/>
      <c r="G21" s="19">
        <v>621</v>
      </c>
      <c r="H21" s="36">
        <v>241</v>
      </c>
      <c r="I21" s="40">
        <v>11084000</v>
      </c>
      <c r="J21" s="43">
        <v>11638400</v>
      </c>
      <c r="K21" s="43">
        <v>12220400</v>
      </c>
    </row>
    <row r="22" spans="1:11" ht="12.75">
      <c r="A22" s="21" t="s">
        <v>6</v>
      </c>
      <c r="B22" s="22"/>
      <c r="C22" s="22"/>
      <c r="D22" s="23"/>
      <c r="E22" s="23"/>
      <c r="F22" s="24"/>
      <c r="G22" s="22">
        <v>621</v>
      </c>
      <c r="H22" s="35">
        <v>241</v>
      </c>
      <c r="I22" s="44">
        <f>SUM(I23:I28)</f>
        <v>4015500</v>
      </c>
      <c r="J22" s="25">
        <f>SUM(J23:J28)</f>
        <v>4205300</v>
      </c>
      <c r="K22" s="25">
        <f>SUM(K23:K28)</f>
        <v>4345000</v>
      </c>
    </row>
    <row r="23" spans="1:11" ht="12.75">
      <c r="A23" s="30" t="s">
        <v>7</v>
      </c>
      <c r="B23" s="19"/>
      <c r="C23" s="19"/>
      <c r="D23" s="27"/>
      <c r="E23" s="27"/>
      <c r="F23" s="28"/>
      <c r="G23" s="19">
        <v>621</v>
      </c>
      <c r="H23" s="36">
        <v>241</v>
      </c>
      <c r="I23" s="40">
        <v>87000</v>
      </c>
      <c r="J23" s="40">
        <v>87000</v>
      </c>
      <c r="K23" s="40">
        <v>87000</v>
      </c>
    </row>
    <row r="24" spans="1:11" ht="12.75">
      <c r="A24" s="30" t="s">
        <v>8</v>
      </c>
      <c r="B24" s="19"/>
      <c r="C24" s="19"/>
      <c r="D24" s="27"/>
      <c r="E24" s="27"/>
      <c r="F24" s="28"/>
      <c r="G24" s="19">
        <v>621</v>
      </c>
      <c r="H24" s="36">
        <v>241</v>
      </c>
      <c r="I24" s="40">
        <v>101000</v>
      </c>
      <c r="J24" s="40">
        <v>101000</v>
      </c>
      <c r="K24" s="40">
        <v>101000</v>
      </c>
    </row>
    <row r="25" spans="1:11" ht="12.75">
      <c r="A25" s="30" t="s">
        <v>9</v>
      </c>
      <c r="B25" s="19"/>
      <c r="C25" s="19"/>
      <c r="D25" s="27"/>
      <c r="E25" s="27"/>
      <c r="F25" s="28"/>
      <c r="G25" s="19">
        <v>621</v>
      </c>
      <c r="H25" s="36">
        <v>241</v>
      </c>
      <c r="I25" s="40">
        <v>2194100</v>
      </c>
      <c r="J25" s="43">
        <v>2363600</v>
      </c>
      <c r="K25" s="43">
        <v>2481800</v>
      </c>
    </row>
    <row r="26" spans="1:11" ht="25.5">
      <c r="A26" s="30" t="s">
        <v>10</v>
      </c>
      <c r="B26" s="19"/>
      <c r="C26" s="19"/>
      <c r="D26" s="27"/>
      <c r="E26" s="27"/>
      <c r="F26" s="28"/>
      <c r="G26" s="19">
        <v>621</v>
      </c>
      <c r="H26" s="36">
        <v>241</v>
      </c>
      <c r="I26" s="40"/>
      <c r="J26" s="43"/>
      <c r="K26" s="43"/>
    </row>
    <row r="27" spans="1:11" ht="12.75">
      <c r="A27" s="30" t="s">
        <v>11</v>
      </c>
      <c r="B27" s="19"/>
      <c r="C27" s="19"/>
      <c r="D27" s="27"/>
      <c r="E27" s="27"/>
      <c r="F27" s="28"/>
      <c r="G27" s="19">
        <v>621</v>
      </c>
      <c r="H27" s="36">
        <v>241</v>
      </c>
      <c r="I27" s="40">
        <v>725300</v>
      </c>
      <c r="J27" s="43">
        <v>745600</v>
      </c>
      <c r="K27" s="43">
        <v>767100</v>
      </c>
    </row>
    <row r="28" spans="1:11" ht="12.75">
      <c r="A28" s="30" t="s">
        <v>12</v>
      </c>
      <c r="B28" s="19"/>
      <c r="C28" s="19"/>
      <c r="D28" s="27"/>
      <c r="E28" s="27"/>
      <c r="F28" s="28"/>
      <c r="G28" s="19">
        <v>621</v>
      </c>
      <c r="H28" s="36">
        <v>241</v>
      </c>
      <c r="I28" s="40">
        <v>908100</v>
      </c>
      <c r="J28" s="40">
        <v>908100</v>
      </c>
      <c r="K28" s="40">
        <v>908100</v>
      </c>
    </row>
    <row r="29" spans="1:11" ht="12.75">
      <c r="A29" s="21" t="s">
        <v>13</v>
      </c>
      <c r="B29" s="22"/>
      <c r="C29" s="22"/>
      <c r="D29" s="23"/>
      <c r="E29" s="23"/>
      <c r="F29" s="24"/>
      <c r="G29" s="22">
        <v>621</v>
      </c>
      <c r="H29" s="35">
        <v>241</v>
      </c>
      <c r="I29" s="44">
        <v>15000</v>
      </c>
      <c r="J29" s="44">
        <v>15000</v>
      </c>
      <c r="K29" s="44">
        <v>15000</v>
      </c>
    </row>
    <row r="30" spans="1:11" ht="25.5">
      <c r="A30" s="21" t="s">
        <v>14</v>
      </c>
      <c r="B30" s="22"/>
      <c r="C30" s="22"/>
      <c r="D30" s="23"/>
      <c r="E30" s="23"/>
      <c r="F30" s="24"/>
      <c r="G30" s="19"/>
      <c r="H30" s="35">
        <v>241</v>
      </c>
      <c r="I30" s="44">
        <f>SUM(I31:I32)</f>
        <v>1697600</v>
      </c>
      <c r="J30" s="25">
        <f>SUM(J31:J32)</f>
        <v>1696600</v>
      </c>
      <c r="K30" s="25">
        <f>SUM(K31:K32)</f>
        <v>1696700</v>
      </c>
    </row>
    <row r="31" spans="1:11" ht="25.5">
      <c r="A31" s="30" t="s">
        <v>15</v>
      </c>
      <c r="B31" s="19"/>
      <c r="C31" s="19"/>
      <c r="D31" s="27"/>
      <c r="E31" s="27"/>
      <c r="F31" s="28"/>
      <c r="G31" s="19">
        <v>621</v>
      </c>
      <c r="H31" s="36">
        <v>241</v>
      </c>
      <c r="I31" s="40">
        <v>124400</v>
      </c>
      <c r="J31" s="40">
        <v>124400</v>
      </c>
      <c r="K31" s="40">
        <v>124400</v>
      </c>
    </row>
    <row r="32" spans="1:11" ht="25.5">
      <c r="A32" s="30" t="s">
        <v>16</v>
      </c>
      <c r="B32" s="19"/>
      <c r="C32" s="19"/>
      <c r="D32" s="27"/>
      <c r="E32" s="27"/>
      <c r="F32" s="28"/>
      <c r="G32" s="19">
        <v>621</v>
      </c>
      <c r="H32" s="36">
        <v>241</v>
      </c>
      <c r="I32" s="40">
        <f>8030600-6458000+600</f>
        <v>1573200</v>
      </c>
      <c r="J32" s="40">
        <v>1572200</v>
      </c>
      <c r="K32" s="40">
        <v>1572300</v>
      </c>
    </row>
    <row r="33" spans="1:11" ht="12.75">
      <c r="A33" s="21" t="s">
        <v>17</v>
      </c>
      <c r="B33" s="22"/>
      <c r="C33" s="22"/>
      <c r="D33" s="23"/>
      <c r="E33" s="23"/>
      <c r="F33" s="24"/>
      <c r="G33" s="23"/>
      <c r="H33" s="35">
        <v>0</v>
      </c>
      <c r="I33" s="44">
        <f>I30+I29+I22+I18</f>
        <v>55888700</v>
      </c>
      <c r="J33" s="25">
        <f>J30+J29+J22+J18</f>
        <v>58466900</v>
      </c>
      <c r="K33" s="25">
        <f>K30+K29+K22+K18</f>
        <v>61115700</v>
      </c>
    </row>
    <row r="34" spans="1:11" ht="12.75">
      <c r="A34" s="39"/>
      <c r="B34"/>
      <c r="C34"/>
      <c r="D34"/>
      <c r="E34"/>
      <c r="F34"/>
      <c r="G34"/>
      <c r="H34"/>
      <c r="I34" s="2"/>
      <c r="J34" s="2"/>
      <c r="K34" s="2"/>
    </row>
    <row r="35" spans="1:9" ht="12.75">
      <c r="A35" s="29"/>
      <c r="B35" s="29"/>
      <c r="C35" s="29"/>
      <c r="D35" s="29"/>
      <c r="E35" s="29"/>
      <c r="F35" s="29"/>
      <c r="G35" s="29"/>
      <c r="H35" s="37">
        <v>6458400</v>
      </c>
      <c r="I35" s="15" t="s">
        <v>50</v>
      </c>
    </row>
    <row r="36" spans="1:9" ht="12.75">
      <c r="A36" s="29"/>
      <c r="B36" s="29"/>
      <c r="C36" s="29"/>
      <c r="D36" s="29"/>
      <c r="E36" s="29"/>
      <c r="F36" s="29"/>
      <c r="G36" s="29"/>
      <c r="H36" s="29"/>
      <c r="I36" s="31"/>
    </row>
    <row r="37" spans="1:11" ht="12.75">
      <c r="A37" s="32" t="s">
        <v>29</v>
      </c>
      <c r="B37" s="29"/>
      <c r="C37" s="33"/>
      <c r="D37" s="33"/>
      <c r="E37" s="33"/>
      <c r="F37" s="45"/>
      <c r="G37" s="34" t="s">
        <v>43</v>
      </c>
      <c r="I37"/>
      <c r="J37"/>
      <c r="K37"/>
    </row>
    <row r="38" spans="5:11" ht="12.75">
      <c r="E38" s="16"/>
      <c r="F38" s="17"/>
      <c r="G38" s="17"/>
      <c r="H38" s="17"/>
      <c r="I38" s="17"/>
      <c r="J38" s="46"/>
      <c r="K38" s="46"/>
    </row>
    <row r="39" spans="5:11" ht="12.75">
      <c r="E39" s="16"/>
      <c r="F39" s="17"/>
      <c r="G39" s="17"/>
      <c r="H39" s="17"/>
      <c r="I39" s="17"/>
      <c r="J39" s="46"/>
      <c r="K39" s="46"/>
    </row>
    <row r="40" spans="5:11" ht="12.75">
      <c r="E40" s="16"/>
      <c r="F40" s="17"/>
      <c r="G40" s="17"/>
      <c r="H40" s="17"/>
      <c r="I40" s="17"/>
      <c r="J40" s="18"/>
      <c r="K40" s="18"/>
    </row>
    <row r="41" spans="5:11" ht="12.75" customHeight="1">
      <c r="E41" s="16"/>
      <c r="F41" s="17"/>
      <c r="G41" s="17"/>
      <c r="H41" s="17"/>
      <c r="I41" s="17"/>
      <c r="J41" s="46"/>
      <c r="K41" s="46"/>
    </row>
    <row r="42" spans="5:11" ht="12.75">
      <c r="E42" s="16"/>
      <c r="F42" s="17"/>
      <c r="G42" s="17"/>
      <c r="H42" s="17"/>
      <c r="I42" s="17"/>
      <c r="J42" s="17"/>
      <c r="K42" s="17"/>
    </row>
    <row r="43" spans="5:11" ht="12.75">
      <c r="E43" s="16"/>
      <c r="F43" s="17"/>
      <c r="G43" s="17"/>
      <c r="H43" s="17"/>
      <c r="I43" s="17"/>
      <c r="J43" s="46"/>
      <c r="K43" s="46"/>
    </row>
  </sheetData>
  <mergeCells count="27">
    <mergeCell ref="H5:K5"/>
    <mergeCell ref="G7:K7"/>
    <mergeCell ref="G14:G16"/>
    <mergeCell ref="A10:K10"/>
    <mergeCell ref="A13:A16"/>
    <mergeCell ref="C14:C16"/>
    <mergeCell ref="B13:H13"/>
    <mergeCell ref="B14:B16"/>
    <mergeCell ref="J41:K41"/>
    <mergeCell ref="J43:K43"/>
    <mergeCell ref="E14:E16"/>
    <mergeCell ref="F14:F16"/>
    <mergeCell ref="H14:H16"/>
    <mergeCell ref="J14:J16"/>
    <mergeCell ref="K14:K16"/>
    <mergeCell ref="J38:K38"/>
    <mergeCell ref="J39:K39"/>
    <mergeCell ref="H2:K2"/>
    <mergeCell ref="I14:I16"/>
    <mergeCell ref="F1:K1"/>
    <mergeCell ref="A11:K11"/>
    <mergeCell ref="J12:K12"/>
    <mergeCell ref="I13:K13"/>
    <mergeCell ref="D14:D16"/>
    <mergeCell ref="A8:K8"/>
    <mergeCell ref="A9:K9"/>
    <mergeCell ref="H3:K3"/>
  </mergeCells>
  <printOptions/>
  <pageMargins left="0.92" right="0.21" top="0.25" bottom="0.21" header="0.21" footer="0.21"/>
  <pageSetup horizontalDpi="600" verticalDpi="600" orientation="landscape" paperSize="9" scale="80" r:id="rId1"/>
  <rowBreaks count="1" manualBreakCount="1">
    <brk id="3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view="pageBreakPreview" zoomScaleSheetLayoutView="100" workbookViewId="0" topLeftCell="A11">
      <selection activeCell="K32" sqref="K32"/>
    </sheetView>
  </sheetViews>
  <sheetFormatPr defaultColWidth="9.00390625" defaultRowHeight="12.75"/>
  <cols>
    <col min="1" max="1" width="28.875" style="15" customWidth="1"/>
    <col min="2" max="2" width="11.625" style="15" customWidth="1"/>
    <col min="3" max="3" width="11.25390625" style="15" customWidth="1"/>
    <col min="4" max="4" width="7.625" style="15" customWidth="1"/>
    <col min="5" max="5" width="7.75390625" style="15" customWidth="1"/>
    <col min="6" max="7" width="8.00390625" style="15" customWidth="1"/>
    <col min="8" max="8" width="10.875" style="15" customWidth="1"/>
    <col min="9" max="10" width="11.25390625" style="15" customWidth="1"/>
    <col min="11" max="11" width="11.375" style="15" customWidth="1"/>
    <col min="12" max="16384" width="9.125" style="15" customWidth="1"/>
  </cols>
  <sheetData>
    <row r="1" spans="4:10" ht="17.25" customHeight="1">
      <c r="D1" s="16"/>
      <c r="E1" s="47"/>
      <c r="F1" s="47"/>
      <c r="G1" s="47"/>
      <c r="H1" s="47"/>
      <c r="I1" s="47"/>
      <c r="J1" s="47"/>
    </row>
    <row r="2" spans="4:11" ht="17.25" customHeight="1">
      <c r="D2" s="16"/>
      <c r="E2" s="17"/>
      <c r="F2" s="17"/>
      <c r="G2" s="17"/>
      <c r="H2" s="46" t="s">
        <v>30</v>
      </c>
      <c r="I2" s="46"/>
      <c r="J2" s="46"/>
      <c r="K2" s="46"/>
    </row>
    <row r="3" spans="4:11" ht="17.25" customHeight="1">
      <c r="D3" s="16"/>
      <c r="E3" s="17"/>
      <c r="F3" s="17"/>
      <c r="G3" s="17"/>
      <c r="H3" s="46" t="s">
        <v>31</v>
      </c>
      <c r="I3" s="46"/>
      <c r="J3" s="46"/>
      <c r="K3" s="46"/>
    </row>
    <row r="4" spans="4:11" ht="17.25" customHeight="1">
      <c r="D4" s="16"/>
      <c r="E4" s="17"/>
      <c r="F4" s="17"/>
      <c r="G4" s="17"/>
      <c r="H4" s="18"/>
      <c r="I4" s="18"/>
      <c r="J4" s="18"/>
      <c r="K4" s="18"/>
    </row>
    <row r="5" spans="4:11" ht="17.25" customHeight="1">
      <c r="D5" s="16"/>
      <c r="E5" s="17"/>
      <c r="F5" s="17"/>
      <c r="G5" s="17"/>
      <c r="H5" s="46" t="s">
        <v>34</v>
      </c>
      <c r="I5" s="46"/>
      <c r="J5" s="46"/>
      <c r="K5" s="46"/>
    </row>
    <row r="6" spans="4:11" ht="17.25" customHeight="1">
      <c r="D6" s="16"/>
      <c r="E6" s="17"/>
      <c r="F6" s="17"/>
      <c r="G6" s="17"/>
      <c r="H6" s="17"/>
      <c r="I6" s="17"/>
      <c r="J6" s="17"/>
      <c r="K6" s="17"/>
    </row>
    <row r="7" spans="7:11" ht="17.25" customHeight="1">
      <c r="G7" s="46" t="s">
        <v>39</v>
      </c>
      <c r="H7" s="46"/>
      <c r="I7" s="46"/>
      <c r="J7" s="46"/>
      <c r="K7" s="46"/>
    </row>
    <row r="8" spans="1:10" ht="21.75" customHeight="1">
      <c r="A8" s="55" t="s">
        <v>18</v>
      </c>
      <c r="B8" s="55"/>
      <c r="C8" s="55"/>
      <c r="D8" s="55"/>
      <c r="E8" s="55"/>
      <c r="F8" s="55"/>
      <c r="G8" s="55"/>
      <c r="H8" s="55"/>
      <c r="I8" s="55"/>
      <c r="J8" s="55"/>
    </row>
    <row r="9" spans="1:15" ht="15" customHeight="1">
      <c r="A9" s="62" t="s">
        <v>47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</row>
    <row r="10" spans="1:11" ht="21" customHeight="1">
      <c r="A10" s="61" t="s">
        <v>53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0" ht="12.75" customHeight="1">
      <c r="A11" s="48" t="s">
        <v>19</v>
      </c>
      <c r="B11" s="48"/>
      <c r="C11" s="48"/>
      <c r="D11" s="48"/>
      <c r="E11" s="48"/>
      <c r="F11" s="48"/>
      <c r="G11" s="48"/>
      <c r="H11" s="48"/>
      <c r="I11" s="48"/>
      <c r="J11" s="48"/>
    </row>
    <row r="12" spans="10:11" ht="12" customHeight="1">
      <c r="J12" s="60"/>
      <c r="K12" s="60"/>
    </row>
    <row r="13" spans="1:11" ht="18.75" customHeight="1">
      <c r="A13" s="52" t="s">
        <v>20</v>
      </c>
      <c r="B13" s="56" t="s">
        <v>21</v>
      </c>
      <c r="C13" s="57"/>
      <c r="D13" s="57"/>
      <c r="E13" s="57"/>
      <c r="F13" s="57"/>
      <c r="G13" s="57"/>
      <c r="H13" s="58"/>
      <c r="I13" s="56" t="s">
        <v>22</v>
      </c>
      <c r="J13" s="57"/>
      <c r="K13" s="58"/>
    </row>
    <row r="14" spans="1:11" ht="13.5" customHeight="1">
      <c r="A14" s="53"/>
      <c r="B14" s="52" t="s">
        <v>33</v>
      </c>
      <c r="C14" s="49" t="s">
        <v>37</v>
      </c>
      <c r="D14" s="52" t="s">
        <v>23</v>
      </c>
      <c r="E14" s="52" t="s">
        <v>24</v>
      </c>
      <c r="F14" s="52" t="s">
        <v>25</v>
      </c>
      <c r="G14" s="52" t="s">
        <v>26</v>
      </c>
      <c r="H14" s="52" t="s">
        <v>27</v>
      </c>
      <c r="I14" s="52" t="s">
        <v>28</v>
      </c>
      <c r="J14" s="52" t="s">
        <v>40</v>
      </c>
      <c r="K14" s="52" t="s">
        <v>52</v>
      </c>
    </row>
    <row r="15" spans="1:11" ht="11.25" customHeight="1">
      <c r="A15" s="53"/>
      <c r="B15" s="53"/>
      <c r="C15" s="50"/>
      <c r="D15" s="53"/>
      <c r="E15" s="53"/>
      <c r="F15" s="53"/>
      <c r="G15" s="53"/>
      <c r="H15" s="53"/>
      <c r="I15" s="53"/>
      <c r="J15" s="53"/>
      <c r="K15" s="53"/>
    </row>
    <row r="16" spans="1:11" ht="51.75" customHeight="1">
      <c r="A16" s="54"/>
      <c r="B16" s="54"/>
      <c r="C16" s="51"/>
      <c r="D16" s="54"/>
      <c r="E16" s="54"/>
      <c r="F16" s="54"/>
      <c r="G16" s="54"/>
      <c r="H16" s="54"/>
      <c r="I16" s="54"/>
      <c r="J16" s="54"/>
      <c r="K16" s="54"/>
    </row>
    <row r="17" spans="1:11" ht="11.25" customHeight="1">
      <c r="A17" s="38">
        <v>1</v>
      </c>
      <c r="B17" s="38">
        <v>2</v>
      </c>
      <c r="C17" s="38">
        <v>3</v>
      </c>
      <c r="D17" s="38">
        <v>4</v>
      </c>
      <c r="E17" s="38">
        <v>5</v>
      </c>
      <c r="F17" s="38">
        <v>6</v>
      </c>
      <c r="G17" s="38">
        <v>7</v>
      </c>
      <c r="H17" s="38">
        <v>8</v>
      </c>
      <c r="I17" s="20">
        <v>9</v>
      </c>
      <c r="J17" s="14">
        <v>10</v>
      </c>
      <c r="K17" s="19">
        <v>11</v>
      </c>
    </row>
    <row r="18" spans="1:11" ht="25.5">
      <c r="A18" s="21" t="s">
        <v>2</v>
      </c>
      <c r="B18" s="23" t="s">
        <v>51</v>
      </c>
      <c r="C18" s="23" t="s">
        <v>38</v>
      </c>
      <c r="D18" s="23" t="s">
        <v>1</v>
      </c>
      <c r="E18" s="23" t="s">
        <v>0</v>
      </c>
      <c r="F18" s="24">
        <v>4209900</v>
      </c>
      <c r="G18" s="23" t="s">
        <v>42</v>
      </c>
      <c r="H18" s="35">
        <v>241</v>
      </c>
      <c r="I18" s="42">
        <f>SUM(I19:I21)</f>
        <v>20212000</v>
      </c>
      <c r="J18" s="42">
        <f>SUM(J19:J21)</f>
        <v>21181300</v>
      </c>
      <c r="K18" s="42">
        <f>SUM(K19:K21)</f>
        <v>22199500</v>
      </c>
    </row>
    <row r="19" spans="1:11" ht="12.75">
      <c r="A19" s="26" t="s">
        <v>3</v>
      </c>
      <c r="B19" s="19"/>
      <c r="C19" s="27"/>
      <c r="D19" s="27"/>
      <c r="E19" s="28"/>
      <c r="F19" s="27"/>
      <c r="G19" s="19">
        <v>621</v>
      </c>
      <c r="H19" s="36">
        <v>241</v>
      </c>
      <c r="I19" s="43">
        <v>14896000</v>
      </c>
      <c r="J19" s="43">
        <v>15640800</v>
      </c>
      <c r="K19" s="43">
        <v>16422800</v>
      </c>
    </row>
    <row r="20" spans="1:11" ht="12.75">
      <c r="A20" s="30" t="s">
        <v>4</v>
      </c>
      <c r="B20" s="19"/>
      <c r="C20" s="27"/>
      <c r="D20" s="27"/>
      <c r="E20" s="28"/>
      <c r="F20" s="27"/>
      <c r="G20" s="19">
        <v>621</v>
      </c>
      <c r="H20" s="36">
        <v>241</v>
      </c>
      <c r="I20" s="43">
        <v>817000</v>
      </c>
      <c r="J20" s="43">
        <v>817000</v>
      </c>
      <c r="K20" s="43">
        <v>817000</v>
      </c>
    </row>
    <row r="21" spans="1:11" ht="12.75">
      <c r="A21" s="30" t="s">
        <v>5</v>
      </c>
      <c r="B21" s="19"/>
      <c r="C21" s="27"/>
      <c r="D21" s="27"/>
      <c r="E21" s="28"/>
      <c r="F21" s="27"/>
      <c r="G21" s="19">
        <v>621</v>
      </c>
      <c r="H21" s="36">
        <v>241</v>
      </c>
      <c r="I21" s="43">
        <v>4499000</v>
      </c>
      <c r="J21" s="43">
        <v>4723500</v>
      </c>
      <c r="K21" s="43">
        <v>4959700</v>
      </c>
    </row>
    <row r="22" spans="1:11" ht="12.75">
      <c r="A22" s="21" t="s">
        <v>6</v>
      </c>
      <c r="B22" s="22"/>
      <c r="C22" s="23"/>
      <c r="D22" s="23"/>
      <c r="E22" s="24"/>
      <c r="F22" s="23"/>
      <c r="G22" s="22">
        <v>621</v>
      </c>
      <c r="H22" s="35">
        <v>241</v>
      </c>
      <c r="I22" s="42">
        <f>SUM(I23:I28)</f>
        <v>2809000</v>
      </c>
      <c r="J22" s="42">
        <f>SUM(J23:J28)</f>
        <v>2889000</v>
      </c>
      <c r="K22" s="42">
        <f>SUM(K23:K28)</f>
        <v>2998000</v>
      </c>
    </row>
    <row r="23" spans="1:11" ht="12.75">
      <c r="A23" s="30" t="s">
        <v>7</v>
      </c>
      <c r="B23" s="19"/>
      <c r="C23" s="27"/>
      <c r="D23" s="27"/>
      <c r="E23" s="28"/>
      <c r="F23" s="27"/>
      <c r="G23" s="19">
        <v>621</v>
      </c>
      <c r="H23" s="36">
        <v>241</v>
      </c>
      <c r="I23" s="43">
        <v>60000</v>
      </c>
      <c r="J23" s="43">
        <v>60000</v>
      </c>
      <c r="K23" s="43">
        <v>60000</v>
      </c>
    </row>
    <row r="24" spans="1:11" ht="12.75">
      <c r="A24" s="30" t="s">
        <v>8</v>
      </c>
      <c r="B24" s="19"/>
      <c r="C24" s="27"/>
      <c r="D24" s="27"/>
      <c r="E24" s="28"/>
      <c r="F24" s="27"/>
      <c r="G24" s="19">
        <v>621</v>
      </c>
      <c r="H24" s="36">
        <v>241</v>
      </c>
      <c r="I24" s="43">
        <v>85000</v>
      </c>
      <c r="J24" s="43">
        <v>85000</v>
      </c>
      <c r="K24" s="43">
        <v>85000</v>
      </c>
    </row>
    <row r="25" spans="1:14" ht="12.75">
      <c r="A25" s="30" t="s">
        <v>9</v>
      </c>
      <c r="B25" s="19"/>
      <c r="C25" s="27"/>
      <c r="D25" s="27"/>
      <c r="E25" s="28"/>
      <c r="F25" s="27"/>
      <c r="G25" s="19">
        <v>621</v>
      </c>
      <c r="H25" s="36">
        <v>241</v>
      </c>
      <c r="I25" s="43">
        <v>1709000</v>
      </c>
      <c r="J25" s="43">
        <v>1769200</v>
      </c>
      <c r="K25" s="43">
        <v>1857400</v>
      </c>
      <c r="L25" s="37"/>
      <c r="M25" s="37"/>
      <c r="N25" s="37"/>
    </row>
    <row r="26" spans="1:14" ht="25.5">
      <c r="A26" s="30" t="s">
        <v>10</v>
      </c>
      <c r="B26" s="19"/>
      <c r="C26" s="27"/>
      <c r="D26" s="27"/>
      <c r="E26" s="28"/>
      <c r="F26" s="27"/>
      <c r="G26" s="19">
        <v>621</v>
      </c>
      <c r="H26" s="36">
        <v>241</v>
      </c>
      <c r="I26" s="43"/>
      <c r="J26" s="43"/>
      <c r="K26" s="43"/>
      <c r="L26" s="37"/>
      <c r="M26" s="37"/>
      <c r="N26" s="37"/>
    </row>
    <row r="27" spans="1:11" ht="25.5">
      <c r="A27" s="30" t="s">
        <v>11</v>
      </c>
      <c r="B27" s="19"/>
      <c r="C27" s="27"/>
      <c r="D27" s="27"/>
      <c r="E27" s="28"/>
      <c r="F27" s="27"/>
      <c r="G27" s="19">
        <v>621</v>
      </c>
      <c r="H27" s="36">
        <v>241</v>
      </c>
      <c r="I27" s="43">
        <v>596000</v>
      </c>
      <c r="J27" s="43">
        <v>615800</v>
      </c>
      <c r="K27" s="43">
        <v>636600</v>
      </c>
    </row>
    <row r="28" spans="1:11" ht="12.75">
      <c r="A28" s="30" t="s">
        <v>12</v>
      </c>
      <c r="B28" s="19"/>
      <c r="C28" s="27"/>
      <c r="D28" s="27"/>
      <c r="E28" s="28"/>
      <c r="F28" s="27"/>
      <c r="G28" s="19">
        <v>621</v>
      </c>
      <c r="H28" s="36">
        <v>241</v>
      </c>
      <c r="I28" s="43">
        <v>359000</v>
      </c>
      <c r="J28" s="43">
        <v>359000</v>
      </c>
      <c r="K28" s="43">
        <v>359000</v>
      </c>
    </row>
    <row r="29" spans="1:11" ht="12.75">
      <c r="A29" s="21" t="s">
        <v>13</v>
      </c>
      <c r="B29" s="19"/>
      <c r="C29" s="27"/>
      <c r="D29" s="27"/>
      <c r="E29" s="28"/>
      <c r="F29" s="27"/>
      <c r="G29" s="22">
        <v>621</v>
      </c>
      <c r="H29" s="35">
        <v>241</v>
      </c>
      <c r="I29" s="42">
        <v>4000</v>
      </c>
      <c r="J29" s="42">
        <v>4000</v>
      </c>
      <c r="K29" s="42">
        <v>4000</v>
      </c>
    </row>
    <row r="30" spans="1:11" ht="25.5">
      <c r="A30" s="21" t="s">
        <v>14</v>
      </c>
      <c r="B30" s="19"/>
      <c r="C30" s="27"/>
      <c r="D30" s="27"/>
      <c r="E30" s="28"/>
      <c r="F30" s="27"/>
      <c r="G30" s="19"/>
      <c r="H30" s="35">
        <v>241</v>
      </c>
      <c r="I30" s="42">
        <f>SUM(I31:I32)</f>
        <v>440000</v>
      </c>
      <c r="J30" s="42">
        <f>SUM(J31:J32)</f>
        <v>440000</v>
      </c>
      <c r="K30" s="42">
        <f>SUM(K31:K32)</f>
        <v>440000</v>
      </c>
    </row>
    <row r="31" spans="1:11" ht="25.5">
      <c r="A31" s="30" t="s">
        <v>15</v>
      </c>
      <c r="B31" s="19"/>
      <c r="C31" s="27"/>
      <c r="D31" s="27"/>
      <c r="E31" s="28"/>
      <c r="F31" s="27"/>
      <c r="G31" s="19">
        <v>621</v>
      </c>
      <c r="H31" s="36">
        <v>241</v>
      </c>
      <c r="I31" s="43">
        <v>50000</v>
      </c>
      <c r="J31" s="43">
        <v>50000</v>
      </c>
      <c r="K31" s="43">
        <v>50000</v>
      </c>
    </row>
    <row r="32" spans="1:11" ht="25.5">
      <c r="A32" s="30" t="s">
        <v>16</v>
      </c>
      <c r="B32" s="19"/>
      <c r="C32" s="27"/>
      <c r="D32" s="27"/>
      <c r="E32" s="28"/>
      <c r="F32" s="27"/>
      <c r="G32" s="19">
        <v>621</v>
      </c>
      <c r="H32" s="36">
        <v>241</v>
      </c>
      <c r="I32" s="43">
        <f>2078000-1688000</f>
        <v>390000</v>
      </c>
      <c r="J32" s="43">
        <f>2078000-1688000</f>
        <v>390000</v>
      </c>
      <c r="K32" s="43">
        <f>2078000-1688000</f>
        <v>390000</v>
      </c>
    </row>
    <row r="33" spans="1:11" ht="12.75">
      <c r="A33" s="21" t="s">
        <v>17</v>
      </c>
      <c r="B33" s="22"/>
      <c r="C33" s="23"/>
      <c r="D33" s="23"/>
      <c r="E33" s="24"/>
      <c r="F33" s="23"/>
      <c r="G33" s="19"/>
      <c r="H33" s="35">
        <v>0</v>
      </c>
      <c r="I33" s="42">
        <f>I30+I29+I22+I18</f>
        <v>23465000</v>
      </c>
      <c r="J33" s="42">
        <f>J30+J29+J22+J18</f>
        <v>24514300</v>
      </c>
      <c r="K33" s="42">
        <f>K30+K29+K22+K18</f>
        <v>25641500</v>
      </c>
    </row>
    <row r="34" spans="1:10" ht="12.75">
      <c r="A34" s="9"/>
      <c r="B34" s="10"/>
      <c r="C34" s="11"/>
      <c r="D34" s="11"/>
      <c r="E34" s="12"/>
      <c r="F34" s="11"/>
      <c r="G34" s="13"/>
      <c r="H34" s="10"/>
      <c r="I34" s="2"/>
      <c r="J34" s="2"/>
    </row>
    <row r="35" spans="1:9" ht="12.75">
      <c r="A35" s="37"/>
      <c r="B35" s="37"/>
      <c r="C35" s="37"/>
      <c r="D35" s="37"/>
      <c r="E35" s="37"/>
      <c r="F35" s="37"/>
      <c r="G35" s="37"/>
      <c r="H35" s="37">
        <v>1688000</v>
      </c>
      <c r="I35" s="15" t="s">
        <v>50</v>
      </c>
    </row>
    <row r="36" spans="1:9" ht="12.75">
      <c r="A36" s="37"/>
      <c r="B36" s="37"/>
      <c r="C36" s="37"/>
      <c r="D36" s="37"/>
      <c r="E36" s="37"/>
      <c r="F36" s="37"/>
      <c r="G36" s="37"/>
      <c r="H36" s="37"/>
      <c r="I36" s="37"/>
    </row>
    <row r="37" spans="1:9" ht="12.75">
      <c r="A37" s="32" t="s">
        <v>29</v>
      </c>
      <c r="B37" s="29"/>
      <c r="C37" s="29"/>
      <c r="D37" s="33"/>
      <c r="E37" s="33"/>
      <c r="F37" s="33"/>
      <c r="G37" s="29"/>
      <c r="H37" s="34" t="s">
        <v>43</v>
      </c>
      <c r="I37" s="37"/>
    </row>
    <row r="38" spans="4:10" ht="12.75" customHeight="1">
      <c r="D38" s="16"/>
      <c r="E38" s="47"/>
      <c r="F38" s="47"/>
      <c r="G38" s="47"/>
      <c r="H38" s="47"/>
      <c r="I38" s="47"/>
      <c r="J38" s="47"/>
    </row>
    <row r="39" spans="4:11" ht="12.75" customHeight="1">
      <c r="D39" s="16"/>
      <c r="E39" s="17"/>
      <c r="F39" s="17"/>
      <c r="G39" s="17"/>
      <c r="H39" s="17"/>
      <c r="I39" s="17"/>
      <c r="J39" s="46"/>
      <c r="K39" s="46"/>
    </row>
    <row r="40" spans="4:11" ht="12.75">
      <c r="D40" s="16"/>
      <c r="E40" s="17"/>
      <c r="F40" s="17"/>
      <c r="G40" s="17"/>
      <c r="H40" s="17"/>
      <c r="I40" s="17"/>
      <c r="J40" s="46"/>
      <c r="K40" s="46"/>
    </row>
    <row r="41" spans="4:10" ht="12.75" customHeight="1">
      <c r="D41" s="16"/>
      <c r="E41" s="17"/>
      <c r="F41" s="17"/>
      <c r="G41" s="17"/>
      <c r="H41" s="17"/>
      <c r="I41" s="17"/>
      <c r="J41" s="18"/>
    </row>
    <row r="42" spans="4:11" ht="12.75" customHeight="1">
      <c r="D42" s="16"/>
      <c r="E42" s="17"/>
      <c r="F42" s="17"/>
      <c r="G42" s="17"/>
      <c r="H42" s="17"/>
      <c r="I42" s="17"/>
      <c r="J42" s="46"/>
      <c r="K42" s="46"/>
    </row>
    <row r="43" spans="4:10" ht="12.75" customHeight="1">
      <c r="D43" s="16"/>
      <c r="E43" s="17"/>
      <c r="F43" s="17"/>
      <c r="G43" s="17"/>
      <c r="H43" s="17"/>
      <c r="I43" s="17"/>
      <c r="J43" s="17"/>
    </row>
  </sheetData>
  <mergeCells count="27">
    <mergeCell ref="J39:K39"/>
    <mergeCell ref="J40:K40"/>
    <mergeCell ref="J42:K42"/>
    <mergeCell ref="H2:K2"/>
    <mergeCell ref="H3:K3"/>
    <mergeCell ref="H5:K5"/>
    <mergeCell ref="G7:K7"/>
    <mergeCell ref="E38:J38"/>
    <mergeCell ref="I14:I16"/>
    <mergeCell ref="G14:G16"/>
    <mergeCell ref="E1:J1"/>
    <mergeCell ref="A11:J11"/>
    <mergeCell ref="C14:C16"/>
    <mergeCell ref="D14:D16"/>
    <mergeCell ref="E14:E16"/>
    <mergeCell ref="F14:F16"/>
    <mergeCell ref="A8:J8"/>
    <mergeCell ref="J12:K12"/>
    <mergeCell ref="K14:K16"/>
    <mergeCell ref="B13:H13"/>
    <mergeCell ref="A9:O9"/>
    <mergeCell ref="J14:J16"/>
    <mergeCell ref="B14:B16"/>
    <mergeCell ref="A10:K10"/>
    <mergeCell ref="A13:A16"/>
    <mergeCell ref="I13:K13"/>
    <mergeCell ref="H14:H16"/>
  </mergeCells>
  <printOptions/>
  <pageMargins left="0.9" right="0.21" top="0.27" bottom="0.3" header="0.21" footer="0.21"/>
  <pageSetup horizontalDpi="600" verticalDpi="600" orientation="landscape" paperSize="9" scale="80" r:id="rId1"/>
  <rowBreaks count="1" manualBreakCount="1">
    <brk id="38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SheetLayoutView="100" workbookViewId="0" topLeftCell="A6">
      <selection activeCell="A9" sqref="A9:K9"/>
    </sheetView>
  </sheetViews>
  <sheetFormatPr defaultColWidth="9.00390625" defaultRowHeight="12.75"/>
  <cols>
    <col min="1" max="1" width="30.375" style="15" customWidth="1"/>
    <col min="2" max="3" width="11.875" style="15" customWidth="1"/>
    <col min="4" max="4" width="8.625" style="15" customWidth="1"/>
    <col min="5" max="5" width="9.125" style="15" customWidth="1"/>
    <col min="6" max="6" width="10.25390625" style="15" customWidth="1"/>
    <col min="7" max="8" width="9.625" style="15" customWidth="1"/>
    <col min="9" max="9" width="13.00390625" style="15" customWidth="1"/>
    <col min="10" max="10" width="12.75390625" style="15" customWidth="1"/>
    <col min="11" max="11" width="13.25390625" style="15" customWidth="1"/>
    <col min="12" max="16384" width="9.125" style="15" customWidth="1"/>
  </cols>
  <sheetData>
    <row r="1" spans="5:11" ht="17.25" customHeight="1">
      <c r="E1" s="16"/>
      <c r="F1" s="47"/>
      <c r="G1" s="47"/>
      <c r="H1" s="47"/>
      <c r="I1" s="47"/>
      <c r="J1" s="47"/>
      <c r="K1" s="47"/>
    </row>
    <row r="2" spans="5:11" ht="17.25" customHeight="1">
      <c r="E2" s="16"/>
      <c r="F2" s="17"/>
      <c r="G2" s="17"/>
      <c r="H2" s="46" t="s">
        <v>30</v>
      </c>
      <c r="I2" s="46"/>
      <c r="J2" s="46"/>
      <c r="K2" s="46"/>
    </row>
    <row r="3" spans="5:11" ht="17.25" customHeight="1">
      <c r="E3" s="16"/>
      <c r="F3" s="17"/>
      <c r="G3" s="17"/>
      <c r="H3" s="46" t="s">
        <v>31</v>
      </c>
      <c r="I3" s="46"/>
      <c r="J3" s="46"/>
      <c r="K3" s="46"/>
    </row>
    <row r="4" spans="5:11" ht="17.25" customHeight="1">
      <c r="E4" s="16"/>
      <c r="F4" s="17"/>
      <c r="G4" s="17"/>
      <c r="H4" s="18"/>
      <c r="I4" s="18"/>
      <c r="J4" s="18"/>
      <c r="K4" s="18"/>
    </row>
    <row r="5" spans="5:11" ht="17.25" customHeight="1">
      <c r="E5" s="16"/>
      <c r="F5" s="17"/>
      <c r="G5" s="17"/>
      <c r="H5" s="46" t="s">
        <v>34</v>
      </c>
      <c r="I5" s="46"/>
      <c r="J5" s="46"/>
      <c r="K5" s="46"/>
    </row>
    <row r="6" spans="5:11" ht="17.25" customHeight="1">
      <c r="E6" s="16"/>
      <c r="F6" s="17"/>
      <c r="G6" s="17"/>
      <c r="H6" s="17"/>
      <c r="I6" s="17"/>
      <c r="J6" s="17"/>
      <c r="K6" s="17"/>
    </row>
    <row r="7" spans="5:11" ht="17.25" customHeight="1">
      <c r="E7" s="16"/>
      <c r="F7" s="17"/>
      <c r="G7" s="46" t="s">
        <v>39</v>
      </c>
      <c r="H7" s="46"/>
      <c r="I7" s="46"/>
      <c r="J7" s="46"/>
      <c r="K7" s="46"/>
    </row>
    <row r="8" spans="1:11" ht="21.75" customHeight="1">
      <c r="A8" s="55" t="s">
        <v>18</v>
      </c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1" ht="15" customHeight="1">
      <c r="A9" s="61" t="s">
        <v>48</v>
      </c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ht="21" customHeight="1">
      <c r="A10" s="61" t="s">
        <v>53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2.75" customHeight="1">
      <c r="A11" s="48" t="s">
        <v>19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2" spans="10:11" ht="12" customHeight="1">
      <c r="J12" s="60" t="s">
        <v>32</v>
      </c>
      <c r="K12" s="60"/>
    </row>
    <row r="13" spans="1:11" ht="18.75" customHeight="1">
      <c r="A13" s="52" t="s">
        <v>20</v>
      </c>
      <c r="B13" s="56" t="s">
        <v>21</v>
      </c>
      <c r="C13" s="57"/>
      <c r="D13" s="57"/>
      <c r="E13" s="57"/>
      <c r="F13" s="57"/>
      <c r="G13" s="57"/>
      <c r="H13" s="58"/>
      <c r="I13" s="56" t="s">
        <v>22</v>
      </c>
      <c r="J13" s="57"/>
      <c r="K13" s="58"/>
    </row>
    <row r="14" spans="1:11" ht="13.5" customHeight="1">
      <c r="A14" s="53"/>
      <c r="B14" s="52" t="s">
        <v>33</v>
      </c>
      <c r="C14" s="49" t="s">
        <v>37</v>
      </c>
      <c r="D14" s="52" t="s">
        <v>23</v>
      </c>
      <c r="E14" s="52" t="s">
        <v>24</v>
      </c>
      <c r="F14" s="52" t="s">
        <v>25</v>
      </c>
      <c r="G14" s="52" t="s">
        <v>26</v>
      </c>
      <c r="H14" s="52" t="s">
        <v>27</v>
      </c>
      <c r="I14" s="52" t="s">
        <v>28</v>
      </c>
      <c r="J14" s="52" t="s">
        <v>40</v>
      </c>
      <c r="K14" s="52" t="s">
        <v>52</v>
      </c>
    </row>
    <row r="15" spans="1:11" ht="11.25" customHeight="1">
      <c r="A15" s="53"/>
      <c r="B15" s="53"/>
      <c r="C15" s="50"/>
      <c r="D15" s="53"/>
      <c r="E15" s="53"/>
      <c r="F15" s="53"/>
      <c r="G15" s="53"/>
      <c r="H15" s="53"/>
      <c r="I15" s="53"/>
      <c r="J15" s="53"/>
      <c r="K15" s="53"/>
    </row>
    <row r="16" spans="1:11" ht="51.75" customHeight="1">
      <c r="A16" s="54"/>
      <c r="B16" s="54"/>
      <c r="C16" s="51"/>
      <c r="D16" s="54"/>
      <c r="E16" s="54"/>
      <c r="F16" s="54"/>
      <c r="G16" s="54"/>
      <c r="H16" s="54"/>
      <c r="I16" s="54"/>
      <c r="J16" s="54"/>
      <c r="K16" s="54"/>
    </row>
    <row r="17" spans="1:11" ht="11.25" customHeight="1">
      <c r="A17" s="38">
        <v>1</v>
      </c>
      <c r="B17" s="38">
        <v>2</v>
      </c>
      <c r="C17" s="38">
        <v>3</v>
      </c>
      <c r="D17" s="38">
        <v>4</v>
      </c>
      <c r="E17" s="38">
        <v>5</v>
      </c>
      <c r="F17" s="38">
        <v>6</v>
      </c>
      <c r="G17" s="38">
        <v>7</v>
      </c>
      <c r="H17" s="38">
        <v>8</v>
      </c>
      <c r="I17" s="20">
        <v>9</v>
      </c>
      <c r="J17" s="14">
        <v>10</v>
      </c>
      <c r="K17" s="19">
        <v>11</v>
      </c>
    </row>
    <row r="18" spans="1:11" ht="25.5" customHeight="1">
      <c r="A18" s="21" t="s">
        <v>2</v>
      </c>
      <c r="B18" s="23" t="s">
        <v>51</v>
      </c>
      <c r="C18" s="23" t="s">
        <v>38</v>
      </c>
      <c r="D18" s="23" t="s">
        <v>1</v>
      </c>
      <c r="E18" s="23" t="s">
        <v>0</v>
      </c>
      <c r="F18" s="24">
        <v>4209900</v>
      </c>
      <c r="G18" s="23" t="s">
        <v>42</v>
      </c>
      <c r="H18" s="35">
        <v>241</v>
      </c>
      <c r="I18" s="44">
        <f>SUM(I19:I21)</f>
        <v>75746000</v>
      </c>
      <c r="J18" s="44">
        <f>SUM(J19:J21)</f>
        <v>79386100</v>
      </c>
      <c r="K18" s="42">
        <f>SUM(K19:K21)</f>
        <v>83207500</v>
      </c>
    </row>
    <row r="19" spans="1:11" ht="16.5" customHeight="1">
      <c r="A19" s="26" t="s">
        <v>3</v>
      </c>
      <c r="B19" s="19"/>
      <c r="C19" s="19"/>
      <c r="D19" s="27"/>
      <c r="E19" s="27"/>
      <c r="F19" s="28"/>
      <c r="G19" s="19">
        <v>621</v>
      </c>
      <c r="H19" s="36">
        <v>241</v>
      </c>
      <c r="I19" s="40">
        <v>55906000</v>
      </c>
      <c r="J19" s="43">
        <f>(I19/100)*5+I19</f>
        <v>58701300</v>
      </c>
      <c r="K19" s="43">
        <v>61636350</v>
      </c>
    </row>
    <row r="20" spans="1:11" ht="16.5" customHeight="1">
      <c r="A20" s="30" t="s">
        <v>4</v>
      </c>
      <c r="B20" s="19"/>
      <c r="C20" s="19"/>
      <c r="D20" s="27"/>
      <c r="E20" s="27"/>
      <c r="F20" s="28"/>
      <c r="G20" s="19">
        <v>621</v>
      </c>
      <c r="H20" s="36">
        <v>241</v>
      </c>
      <c r="I20" s="40">
        <v>2957000</v>
      </c>
      <c r="J20" s="40">
        <v>2957000</v>
      </c>
      <c r="K20" s="40">
        <v>2957000</v>
      </c>
    </row>
    <row r="21" spans="1:11" ht="12.75">
      <c r="A21" s="30" t="s">
        <v>5</v>
      </c>
      <c r="B21" s="19"/>
      <c r="C21" s="19"/>
      <c r="D21" s="27"/>
      <c r="E21" s="27"/>
      <c r="F21" s="28"/>
      <c r="G21" s="19">
        <v>621</v>
      </c>
      <c r="H21" s="36">
        <v>241</v>
      </c>
      <c r="I21" s="40">
        <v>16883000</v>
      </c>
      <c r="J21" s="43">
        <v>17727800</v>
      </c>
      <c r="K21" s="43">
        <v>18614150</v>
      </c>
    </row>
    <row r="22" spans="1:11" ht="12.75">
      <c r="A22" s="21" t="s">
        <v>6</v>
      </c>
      <c r="B22" s="22"/>
      <c r="C22" s="22"/>
      <c r="D22" s="23"/>
      <c r="E22" s="23"/>
      <c r="F22" s="24"/>
      <c r="G22" s="22">
        <v>621</v>
      </c>
      <c r="H22" s="35">
        <v>241</v>
      </c>
      <c r="I22" s="44">
        <f>SUM(I23:I28)</f>
        <v>7573000</v>
      </c>
      <c r="J22" s="44">
        <f>SUM(J23:J28)</f>
        <v>7938300</v>
      </c>
      <c r="K22" s="42">
        <f>SUM(K23:K28)</f>
        <v>8142400</v>
      </c>
    </row>
    <row r="23" spans="1:11" ht="12.75">
      <c r="A23" s="30" t="s">
        <v>7</v>
      </c>
      <c r="B23" s="19"/>
      <c r="C23" s="19"/>
      <c r="D23" s="27"/>
      <c r="E23" s="27"/>
      <c r="F23" s="28"/>
      <c r="G23" s="19">
        <v>621</v>
      </c>
      <c r="H23" s="36">
        <v>241</v>
      </c>
      <c r="I23" s="40">
        <v>98000</v>
      </c>
      <c r="J23" s="40">
        <v>98000</v>
      </c>
      <c r="K23" s="40">
        <v>98000</v>
      </c>
    </row>
    <row r="24" spans="1:11" ht="12.75">
      <c r="A24" s="30" t="s">
        <v>8</v>
      </c>
      <c r="B24" s="19"/>
      <c r="C24" s="19"/>
      <c r="D24" s="27"/>
      <c r="E24" s="27"/>
      <c r="F24" s="28"/>
      <c r="G24" s="19">
        <v>621</v>
      </c>
      <c r="H24" s="36">
        <v>241</v>
      </c>
      <c r="I24" s="40">
        <v>109000</v>
      </c>
      <c r="J24" s="40">
        <v>109000</v>
      </c>
      <c r="K24" s="40">
        <v>109000</v>
      </c>
    </row>
    <row r="25" spans="1:11" ht="12.75">
      <c r="A25" s="30" t="s">
        <v>9</v>
      </c>
      <c r="B25" s="19"/>
      <c r="C25" s="19"/>
      <c r="D25" s="27"/>
      <c r="E25" s="27"/>
      <c r="F25" s="28"/>
      <c r="G25" s="19">
        <v>621</v>
      </c>
      <c r="H25" s="36">
        <v>241</v>
      </c>
      <c r="I25" s="40">
        <v>4136000</v>
      </c>
      <c r="J25" s="43">
        <v>4452800</v>
      </c>
      <c r="K25" s="43">
        <v>4606000</v>
      </c>
    </row>
    <row r="26" spans="1:11" ht="25.5">
      <c r="A26" s="30" t="s">
        <v>10</v>
      </c>
      <c r="B26" s="19"/>
      <c r="C26" s="19"/>
      <c r="D26" s="27"/>
      <c r="E26" s="27"/>
      <c r="F26" s="28"/>
      <c r="G26" s="19">
        <v>621</v>
      </c>
      <c r="H26" s="36">
        <v>241</v>
      </c>
      <c r="I26" s="40"/>
      <c r="J26" s="43"/>
      <c r="K26" s="43"/>
    </row>
    <row r="27" spans="1:11" ht="12.75">
      <c r="A27" s="30" t="s">
        <v>11</v>
      </c>
      <c r="B27" s="19"/>
      <c r="C27" s="19"/>
      <c r="D27" s="27"/>
      <c r="E27" s="27"/>
      <c r="F27" s="28"/>
      <c r="G27" s="19">
        <v>621</v>
      </c>
      <c r="H27" s="36">
        <v>241</v>
      </c>
      <c r="I27" s="40">
        <v>1708000</v>
      </c>
      <c r="J27" s="43">
        <f>1756500</f>
        <v>1756500</v>
      </c>
      <c r="K27" s="43">
        <f>1807400</f>
        <v>1807400</v>
      </c>
    </row>
    <row r="28" spans="1:11" ht="12.75">
      <c r="A28" s="30" t="s">
        <v>12</v>
      </c>
      <c r="B28" s="19"/>
      <c r="C28" s="19"/>
      <c r="D28" s="27"/>
      <c r="E28" s="27"/>
      <c r="F28" s="28"/>
      <c r="G28" s="19">
        <v>621</v>
      </c>
      <c r="H28" s="36">
        <v>241</v>
      </c>
      <c r="I28" s="40">
        <v>1522000</v>
      </c>
      <c r="J28" s="40">
        <v>1522000</v>
      </c>
      <c r="K28" s="40">
        <v>1522000</v>
      </c>
    </row>
    <row r="29" spans="1:11" ht="12.75">
      <c r="A29" s="21" t="s">
        <v>13</v>
      </c>
      <c r="B29" s="22"/>
      <c r="C29" s="22"/>
      <c r="D29" s="23"/>
      <c r="E29" s="23"/>
      <c r="F29" s="24"/>
      <c r="G29" s="22">
        <v>621</v>
      </c>
      <c r="H29" s="35">
        <v>241</v>
      </c>
      <c r="I29" s="44">
        <v>55000</v>
      </c>
      <c r="J29" s="44">
        <v>55000</v>
      </c>
      <c r="K29" s="44">
        <v>55000</v>
      </c>
    </row>
    <row r="30" spans="1:11" ht="25.5">
      <c r="A30" s="21" t="s">
        <v>14</v>
      </c>
      <c r="B30" s="22"/>
      <c r="C30" s="22"/>
      <c r="D30" s="23"/>
      <c r="E30" s="23"/>
      <c r="F30" s="24"/>
      <c r="G30" s="19"/>
      <c r="H30" s="35">
        <v>241</v>
      </c>
      <c r="I30" s="44">
        <f>SUM(I31:I32)</f>
        <v>2356000</v>
      </c>
      <c r="J30" s="44">
        <f>SUM(J31:J32)</f>
        <v>2356000</v>
      </c>
      <c r="K30" s="44">
        <f>SUM(K31:K32)</f>
        <v>2356000</v>
      </c>
    </row>
    <row r="31" spans="1:11" ht="25.5">
      <c r="A31" s="30" t="s">
        <v>15</v>
      </c>
      <c r="B31" s="19"/>
      <c r="C31" s="19"/>
      <c r="D31" s="27"/>
      <c r="E31" s="27"/>
      <c r="F31" s="28"/>
      <c r="G31" s="19">
        <v>621</v>
      </c>
      <c r="H31" s="36">
        <v>241</v>
      </c>
      <c r="I31" s="40">
        <v>158000</v>
      </c>
      <c r="J31" s="40">
        <v>158000</v>
      </c>
      <c r="K31" s="40">
        <v>158000</v>
      </c>
    </row>
    <row r="32" spans="1:11" ht="25.5">
      <c r="A32" s="30" t="s">
        <v>16</v>
      </c>
      <c r="B32" s="19"/>
      <c r="C32" s="19"/>
      <c r="D32" s="27"/>
      <c r="E32" s="27"/>
      <c r="F32" s="28"/>
      <c r="G32" s="19">
        <v>621</v>
      </c>
      <c r="H32" s="36">
        <v>241</v>
      </c>
      <c r="I32" s="40">
        <f>11072000-8874000</f>
        <v>2198000</v>
      </c>
      <c r="J32" s="40">
        <f>11072000-8874000</f>
        <v>2198000</v>
      </c>
      <c r="K32" s="40">
        <f>11072000-8874000</f>
        <v>2198000</v>
      </c>
    </row>
    <row r="33" spans="1:11" ht="12.75">
      <c r="A33" s="21" t="s">
        <v>17</v>
      </c>
      <c r="B33" s="22"/>
      <c r="C33" s="22"/>
      <c r="D33" s="23"/>
      <c r="E33" s="23"/>
      <c r="F33" s="24"/>
      <c r="G33" s="23"/>
      <c r="H33" s="35">
        <v>0</v>
      </c>
      <c r="I33" s="44">
        <f>I30+I29+I22+I18</f>
        <v>85730000</v>
      </c>
      <c r="J33" s="44">
        <f>J30+J29+J22+J18</f>
        <v>89735400</v>
      </c>
      <c r="K33" s="44">
        <f>K30+K29+K22+K18</f>
        <v>93760900</v>
      </c>
    </row>
    <row r="34" spans="1:11" ht="12.75">
      <c r="A34" s="8"/>
      <c r="B34" s="2"/>
      <c r="C34" s="2"/>
      <c r="D34" s="3"/>
      <c r="E34" s="3"/>
      <c r="F34" s="4"/>
      <c r="G34" s="3"/>
      <c r="H34" s="5"/>
      <c r="I34" s="2"/>
      <c r="J34" s="2"/>
      <c r="K34" s="2"/>
    </row>
    <row r="35" spans="1:9" ht="12.75">
      <c r="A35" s="37"/>
      <c r="B35" s="37"/>
      <c r="C35" s="37"/>
      <c r="D35" s="37"/>
      <c r="E35" s="37"/>
      <c r="F35" s="37"/>
      <c r="G35" s="37"/>
      <c r="H35" s="37">
        <v>8874000</v>
      </c>
      <c r="I35" s="15" t="s">
        <v>50</v>
      </c>
    </row>
    <row r="36" spans="1:9" ht="12.75">
      <c r="A36" s="37"/>
      <c r="B36" s="37"/>
      <c r="C36" s="37"/>
      <c r="D36" s="37"/>
      <c r="E36" s="37"/>
      <c r="F36" s="37"/>
      <c r="G36" s="37"/>
      <c r="H36" s="37"/>
      <c r="I36" s="37"/>
    </row>
    <row r="37" spans="1:7" ht="12.75">
      <c r="A37" s="32" t="s">
        <v>29</v>
      </c>
      <c r="B37" s="29"/>
      <c r="C37" s="33"/>
      <c r="D37" s="33"/>
      <c r="E37" s="33"/>
      <c r="F37" s="45"/>
      <c r="G37" s="34" t="s">
        <v>43</v>
      </c>
    </row>
  </sheetData>
  <mergeCells count="23">
    <mergeCell ref="K14:K16"/>
    <mergeCell ref="A13:A16"/>
    <mergeCell ref="I14:I16"/>
    <mergeCell ref="H2:K2"/>
    <mergeCell ref="H3:K3"/>
    <mergeCell ref="H5:K5"/>
    <mergeCell ref="G7:K7"/>
    <mergeCell ref="B13:H13"/>
    <mergeCell ref="B14:B16"/>
    <mergeCell ref="D14:D16"/>
    <mergeCell ref="F1:K1"/>
    <mergeCell ref="A11:K11"/>
    <mergeCell ref="J12:K12"/>
    <mergeCell ref="I13:K13"/>
    <mergeCell ref="A8:K8"/>
    <mergeCell ref="A9:K9"/>
    <mergeCell ref="A10:K10"/>
    <mergeCell ref="C14:C16"/>
    <mergeCell ref="E14:E16"/>
    <mergeCell ref="G14:G16"/>
    <mergeCell ref="J14:J16"/>
    <mergeCell ref="F14:F16"/>
    <mergeCell ref="H14:H16"/>
  </mergeCells>
  <printOptions/>
  <pageMargins left="0.87" right="0.21" top="0.25" bottom="0.32" header="0.21" footer="0.21"/>
  <pageSetup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Normal="90" zoomScaleSheetLayoutView="100" workbookViewId="0" topLeftCell="A13">
      <selection activeCell="K20" sqref="K20"/>
    </sheetView>
  </sheetViews>
  <sheetFormatPr defaultColWidth="9.00390625" defaultRowHeight="12.75"/>
  <cols>
    <col min="1" max="1" width="25.375" style="15" customWidth="1"/>
    <col min="2" max="3" width="11.875" style="15" customWidth="1"/>
    <col min="4" max="4" width="8.625" style="15" customWidth="1"/>
    <col min="5" max="5" width="8.75390625" style="15" customWidth="1"/>
    <col min="6" max="6" width="10.25390625" style="15" customWidth="1"/>
    <col min="7" max="7" width="9.625" style="15" customWidth="1"/>
    <col min="8" max="8" width="10.00390625" style="15" customWidth="1"/>
    <col min="9" max="9" width="11.875" style="15" customWidth="1"/>
    <col min="10" max="10" width="12.75390625" style="15" customWidth="1"/>
    <col min="11" max="11" width="12.375" style="15" customWidth="1"/>
    <col min="12" max="16384" width="9.125" style="15" customWidth="1"/>
  </cols>
  <sheetData>
    <row r="1" spans="5:11" ht="17.25" customHeight="1">
      <c r="E1" s="16"/>
      <c r="F1" s="47"/>
      <c r="G1" s="47"/>
      <c r="H1" s="47"/>
      <c r="I1" s="47"/>
      <c r="J1" s="47"/>
      <c r="K1" s="47"/>
    </row>
    <row r="2" spans="5:11" ht="17.25" customHeight="1">
      <c r="E2" s="16"/>
      <c r="F2" s="17"/>
      <c r="G2" s="17"/>
      <c r="H2" s="46" t="s">
        <v>30</v>
      </c>
      <c r="I2" s="46"/>
      <c r="J2" s="46"/>
      <c r="K2" s="46"/>
    </row>
    <row r="3" spans="5:11" ht="17.25" customHeight="1">
      <c r="E3" s="16"/>
      <c r="F3" s="17"/>
      <c r="G3" s="17"/>
      <c r="H3" s="46" t="s">
        <v>31</v>
      </c>
      <c r="I3" s="46"/>
      <c r="J3" s="46"/>
      <c r="K3" s="46"/>
    </row>
    <row r="4" spans="5:11" ht="17.25" customHeight="1">
      <c r="E4" s="16"/>
      <c r="F4" s="17"/>
      <c r="G4" s="17"/>
      <c r="H4" s="18"/>
      <c r="I4" s="18"/>
      <c r="J4" s="18"/>
      <c r="K4" s="18"/>
    </row>
    <row r="5" spans="5:11" ht="17.25" customHeight="1">
      <c r="E5" s="16"/>
      <c r="F5" s="17"/>
      <c r="G5" s="17"/>
      <c r="H5" s="46" t="s">
        <v>34</v>
      </c>
      <c r="I5" s="46"/>
      <c r="J5" s="46"/>
      <c r="K5" s="46"/>
    </row>
    <row r="6" spans="5:11" ht="17.25" customHeight="1">
      <c r="E6" s="16"/>
      <c r="F6" s="17"/>
      <c r="G6" s="17"/>
      <c r="H6" s="17"/>
      <c r="I6" s="17"/>
      <c r="J6" s="17"/>
      <c r="K6" s="17"/>
    </row>
    <row r="7" spans="5:11" ht="17.25" customHeight="1">
      <c r="E7" s="16"/>
      <c r="F7" s="17"/>
      <c r="G7" s="46" t="s">
        <v>39</v>
      </c>
      <c r="H7" s="46"/>
      <c r="I7" s="46"/>
      <c r="J7" s="46"/>
      <c r="K7" s="46"/>
    </row>
    <row r="8" spans="1:11" ht="15.75">
      <c r="A8" s="55" t="s">
        <v>18</v>
      </c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1" ht="15" customHeight="1">
      <c r="A9" s="61" t="s">
        <v>44</v>
      </c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ht="21" customHeight="1">
      <c r="A10" s="61" t="s">
        <v>53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2.75" customHeight="1">
      <c r="A11" s="48" t="s">
        <v>19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2" spans="10:11" ht="12" customHeight="1">
      <c r="J12" s="60" t="s">
        <v>32</v>
      </c>
      <c r="K12" s="60"/>
    </row>
    <row r="13" spans="1:11" ht="18.75" customHeight="1">
      <c r="A13" s="52" t="s">
        <v>20</v>
      </c>
      <c r="B13" s="56" t="s">
        <v>21</v>
      </c>
      <c r="C13" s="57"/>
      <c r="D13" s="57"/>
      <c r="E13" s="57"/>
      <c r="F13" s="57"/>
      <c r="G13" s="57"/>
      <c r="H13" s="58"/>
      <c r="I13" s="56" t="s">
        <v>22</v>
      </c>
      <c r="J13" s="57"/>
      <c r="K13" s="58"/>
    </row>
    <row r="14" spans="1:11" ht="13.5" customHeight="1">
      <c r="A14" s="53"/>
      <c r="B14" s="52" t="s">
        <v>33</v>
      </c>
      <c r="C14" s="49" t="s">
        <v>37</v>
      </c>
      <c r="D14" s="52" t="s">
        <v>23</v>
      </c>
      <c r="E14" s="52" t="s">
        <v>24</v>
      </c>
      <c r="F14" s="52" t="s">
        <v>25</v>
      </c>
      <c r="G14" s="52" t="s">
        <v>26</v>
      </c>
      <c r="H14" s="52" t="s">
        <v>27</v>
      </c>
      <c r="I14" s="52" t="s">
        <v>28</v>
      </c>
      <c r="J14" s="52" t="s">
        <v>40</v>
      </c>
      <c r="K14" s="52" t="s">
        <v>52</v>
      </c>
    </row>
    <row r="15" spans="1:11" ht="11.25" customHeight="1">
      <c r="A15" s="53"/>
      <c r="B15" s="53"/>
      <c r="C15" s="50"/>
      <c r="D15" s="53"/>
      <c r="E15" s="53"/>
      <c r="F15" s="53"/>
      <c r="G15" s="53"/>
      <c r="H15" s="53"/>
      <c r="I15" s="53"/>
      <c r="J15" s="53"/>
      <c r="K15" s="53"/>
    </row>
    <row r="16" spans="1:11" ht="51" customHeight="1">
      <c r="A16" s="54"/>
      <c r="B16" s="54"/>
      <c r="C16" s="51"/>
      <c r="D16" s="54"/>
      <c r="E16" s="54"/>
      <c r="F16" s="54"/>
      <c r="G16" s="54"/>
      <c r="H16" s="54"/>
      <c r="I16" s="54"/>
      <c r="J16" s="54"/>
      <c r="K16" s="54"/>
    </row>
    <row r="17" spans="1:11" ht="11.25" customHeight="1">
      <c r="A17" s="38">
        <v>1</v>
      </c>
      <c r="B17" s="38">
        <v>2</v>
      </c>
      <c r="C17" s="38">
        <v>3</v>
      </c>
      <c r="D17" s="38">
        <v>4</v>
      </c>
      <c r="E17" s="38">
        <v>5</v>
      </c>
      <c r="F17" s="38">
        <v>6</v>
      </c>
      <c r="G17" s="38">
        <v>7</v>
      </c>
      <c r="H17" s="38">
        <v>8</v>
      </c>
      <c r="I17" s="20">
        <v>9</v>
      </c>
      <c r="J17" s="14">
        <v>10</v>
      </c>
      <c r="K17" s="19">
        <v>11</v>
      </c>
    </row>
    <row r="18" spans="1:11" ht="25.5" customHeight="1">
      <c r="A18" s="21" t="s">
        <v>2</v>
      </c>
      <c r="B18" s="23" t="s">
        <v>51</v>
      </c>
      <c r="C18" s="23" t="s">
        <v>38</v>
      </c>
      <c r="D18" s="23" t="s">
        <v>1</v>
      </c>
      <c r="E18" s="23" t="s">
        <v>0</v>
      </c>
      <c r="F18" s="24">
        <v>4209900</v>
      </c>
      <c r="G18" s="23" t="s">
        <v>42</v>
      </c>
      <c r="H18" s="35">
        <v>241</v>
      </c>
      <c r="I18" s="44">
        <f>SUM(I19:I21)</f>
        <v>16097000</v>
      </c>
      <c r="J18" s="44">
        <f>SUM(J19:J21)</f>
        <v>16868800</v>
      </c>
      <c r="K18" s="42">
        <f>SUM(K19:K21)</f>
        <v>17679000</v>
      </c>
    </row>
    <row r="19" spans="1:11" ht="16.5" customHeight="1">
      <c r="A19" s="26" t="s">
        <v>3</v>
      </c>
      <c r="B19" s="19"/>
      <c r="C19" s="19"/>
      <c r="D19" s="27"/>
      <c r="E19" s="27"/>
      <c r="F19" s="28"/>
      <c r="G19" s="19">
        <v>621</v>
      </c>
      <c r="H19" s="36">
        <v>241</v>
      </c>
      <c r="I19" s="40">
        <v>11852000</v>
      </c>
      <c r="J19" s="43">
        <v>12444600</v>
      </c>
      <c r="K19" s="43">
        <v>13066900</v>
      </c>
    </row>
    <row r="20" spans="1:11" ht="16.5" customHeight="1">
      <c r="A20" s="30" t="s">
        <v>4</v>
      </c>
      <c r="B20" s="19"/>
      <c r="C20" s="19"/>
      <c r="D20" s="27"/>
      <c r="E20" s="27"/>
      <c r="F20" s="28"/>
      <c r="G20" s="19">
        <v>621</v>
      </c>
      <c r="H20" s="36">
        <v>241</v>
      </c>
      <c r="I20" s="40">
        <v>666000</v>
      </c>
      <c r="J20" s="40">
        <v>666000</v>
      </c>
      <c r="K20" s="40">
        <v>666000</v>
      </c>
    </row>
    <row r="21" spans="1:11" ht="12.75">
      <c r="A21" s="30" t="s">
        <v>5</v>
      </c>
      <c r="B21" s="19"/>
      <c r="C21" s="19"/>
      <c r="D21" s="27"/>
      <c r="E21" s="27"/>
      <c r="F21" s="28"/>
      <c r="G21" s="19">
        <v>621</v>
      </c>
      <c r="H21" s="36">
        <v>241</v>
      </c>
      <c r="I21" s="40">
        <v>3579000</v>
      </c>
      <c r="J21" s="43">
        <v>3758200</v>
      </c>
      <c r="K21" s="43">
        <v>3946100</v>
      </c>
    </row>
    <row r="22" spans="1:11" ht="16.5" customHeight="1">
      <c r="A22" s="21" t="s">
        <v>6</v>
      </c>
      <c r="B22" s="22"/>
      <c r="C22" s="22"/>
      <c r="D22" s="23"/>
      <c r="E22" s="23"/>
      <c r="F22" s="24"/>
      <c r="G22" s="22">
        <v>621</v>
      </c>
      <c r="H22" s="35">
        <v>241</v>
      </c>
      <c r="I22" s="44">
        <f>SUM(I23:I28)</f>
        <v>1283000</v>
      </c>
      <c r="J22" s="44">
        <f>SUM(J23:J28)</f>
        <v>1346000</v>
      </c>
      <c r="K22" s="42">
        <f>SUM(K23:K28)</f>
        <v>1390600</v>
      </c>
    </row>
    <row r="23" spans="1:11" ht="12.75">
      <c r="A23" s="30" t="s">
        <v>7</v>
      </c>
      <c r="B23" s="19"/>
      <c r="C23" s="19"/>
      <c r="D23" s="27"/>
      <c r="E23" s="27"/>
      <c r="F23" s="28"/>
      <c r="G23" s="19">
        <v>621</v>
      </c>
      <c r="H23" s="36">
        <v>241</v>
      </c>
      <c r="I23" s="40">
        <v>62000</v>
      </c>
      <c r="J23" s="40">
        <v>62000</v>
      </c>
      <c r="K23" s="40">
        <v>62000</v>
      </c>
    </row>
    <row r="24" spans="1:11" ht="12.75">
      <c r="A24" s="30" t="s">
        <v>8</v>
      </c>
      <c r="B24" s="19"/>
      <c r="C24" s="19"/>
      <c r="D24" s="27"/>
      <c r="E24" s="27"/>
      <c r="F24" s="28"/>
      <c r="G24" s="19">
        <v>621</v>
      </c>
      <c r="H24" s="36">
        <v>241</v>
      </c>
      <c r="I24" s="40">
        <v>70000</v>
      </c>
      <c r="J24" s="40">
        <v>70000</v>
      </c>
      <c r="K24" s="40">
        <v>70000</v>
      </c>
    </row>
    <row r="25" spans="1:11" ht="12.75">
      <c r="A25" s="30" t="s">
        <v>9</v>
      </c>
      <c r="B25" s="19"/>
      <c r="C25" s="19"/>
      <c r="D25" s="27"/>
      <c r="E25" s="27"/>
      <c r="F25" s="28"/>
      <c r="G25" s="19">
        <v>621</v>
      </c>
      <c r="H25" s="36">
        <v>241</v>
      </c>
      <c r="I25" s="40">
        <v>566000</v>
      </c>
      <c r="J25" s="43">
        <v>622500</v>
      </c>
      <c r="K25" s="43">
        <v>660900</v>
      </c>
    </row>
    <row r="26" spans="1:11" ht="25.5">
      <c r="A26" s="30" t="s">
        <v>10</v>
      </c>
      <c r="B26" s="19"/>
      <c r="C26" s="19"/>
      <c r="D26" s="27"/>
      <c r="E26" s="27"/>
      <c r="F26" s="28"/>
      <c r="G26" s="19">
        <v>621</v>
      </c>
      <c r="H26" s="36">
        <v>241</v>
      </c>
      <c r="I26" s="40"/>
      <c r="J26" s="43"/>
      <c r="K26" s="43"/>
    </row>
    <row r="27" spans="1:11" ht="25.5">
      <c r="A27" s="30" t="s">
        <v>11</v>
      </c>
      <c r="B27" s="19"/>
      <c r="C27" s="19"/>
      <c r="D27" s="27"/>
      <c r="E27" s="27"/>
      <c r="F27" s="28"/>
      <c r="G27" s="19">
        <v>621</v>
      </c>
      <c r="H27" s="36">
        <v>241</v>
      </c>
      <c r="I27" s="40">
        <v>248000</v>
      </c>
      <c r="J27" s="43">
        <v>254500</v>
      </c>
      <c r="K27" s="43">
        <v>260700</v>
      </c>
    </row>
    <row r="28" spans="1:11" ht="12.75">
      <c r="A28" s="30" t="s">
        <v>12</v>
      </c>
      <c r="B28" s="19"/>
      <c r="C28" s="19"/>
      <c r="D28" s="27"/>
      <c r="E28" s="27"/>
      <c r="F28" s="28"/>
      <c r="G28" s="19">
        <v>621</v>
      </c>
      <c r="H28" s="36">
        <v>241</v>
      </c>
      <c r="I28" s="40">
        <v>337000</v>
      </c>
      <c r="J28" s="40">
        <v>337000</v>
      </c>
      <c r="K28" s="40">
        <v>337000</v>
      </c>
    </row>
    <row r="29" spans="1:11" ht="12.75">
      <c r="A29" s="21" t="s">
        <v>13</v>
      </c>
      <c r="B29" s="22"/>
      <c r="C29" s="22"/>
      <c r="D29" s="23"/>
      <c r="E29" s="23"/>
      <c r="F29" s="24"/>
      <c r="G29" s="22">
        <v>621</v>
      </c>
      <c r="H29" s="35">
        <v>241</v>
      </c>
      <c r="I29" s="44">
        <v>8000</v>
      </c>
      <c r="J29" s="44">
        <v>9000</v>
      </c>
      <c r="K29" s="44">
        <v>9000</v>
      </c>
    </row>
    <row r="30" spans="1:11" ht="25.5">
      <c r="A30" s="21" t="s">
        <v>14</v>
      </c>
      <c r="B30" s="22"/>
      <c r="C30" s="22"/>
      <c r="D30" s="23"/>
      <c r="E30" s="23"/>
      <c r="F30" s="24"/>
      <c r="G30" s="19"/>
      <c r="H30" s="35">
        <v>241</v>
      </c>
      <c r="I30" s="44">
        <f>SUM(I31:I32)</f>
        <v>339000</v>
      </c>
      <c r="J30" s="44">
        <f>SUM(J31:J32)</f>
        <v>339000</v>
      </c>
      <c r="K30" s="44">
        <f>SUM(K31:K32)</f>
        <v>339000</v>
      </c>
    </row>
    <row r="31" spans="1:11" ht="25.5">
      <c r="A31" s="30" t="s">
        <v>15</v>
      </c>
      <c r="B31" s="19"/>
      <c r="C31" s="19"/>
      <c r="D31" s="27"/>
      <c r="E31" s="27"/>
      <c r="F31" s="28"/>
      <c r="G31" s="19">
        <v>621</v>
      </c>
      <c r="H31" s="36">
        <v>241</v>
      </c>
      <c r="I31" s="40">
        <v>39000</v>
      </c>
      <c r="J31" s="40">
        <v>39000</v>
      </c>
      <c r="K31" s="40">
        <v>39000</v>
      </c>
    </row>
    <row r="32" spans="1:11" ht="25.5">
      <c r="A32" s="30" t="s">
        <v>16</v>
      </c>
      <c r="B32" s="19"/>
      <c r="C32" s="19"/>
      <c r="D32" s="27"/>
      <c r="E32" s="27"/>
      <c r="F32" s="28"/>
      <c r="G32" s="19">
        <v>621</v>
      </c>
      <c r="H32" s="36">
        <v>241</v>
      </c>
      <c r="I32" s="40">
        <f>2271000-1971000</f>
        <v>300000</v>
      </c>
      <c r="J32" s="40">
        <f>2271000-1971000</f>
        <v>300000</v>
      </c>
      <c r="K32" s="40">
        <f>2271000-1971000</f>
        <v>300000</v>
      </c>
    </row>
    <row r="33" spans="1:11" ht="12.75">
      <c r="A33" s="21" t="s">
        <v>17</v>
      </c>
      <c r="B33" s="22"/>
      <c r="C33" s="22"/>
      <c r="D33" s="23"/>
      <c r="E33" s="23"/>
      <c r="F33" s="24"/>
      <c r="G33" s="23"/>
      <c r="H33" s="35">
        <v>0</v>
      </c>
      <c r="I33" s="44">
        <f>I30+I29+I22+I18</f>
        <v>17727000</v>
      </c>
      <c r="J33" s="44">
        <f>J30+J29+J22+J18</f>
        <v>18562800</v>
      </c>
      <c r="K33" s="44">
        <f>K30+K29+K22+K18</f>
        <v>19417600</v>
      </c>
    </row>
    <row r="34" spans="1:11" ht="12.75">
      <c r="A34" s="1"/>
      <c r="B34" s="2"/>
      <c r="C34" s="2"/>
      <c r="D34" s="3"/>
      <c r="E34" s="3"/>
      <c r="F34" s="4"/>
      <c r="G34" s="3"/>
      <c r="H34" s="5"/>
      <c r="I34" s="2"/>
      <c r="J34" s="2"/>
      <c r="K34" s="2"/>
    </row>
    <row r="35" spans="1:9" ht="12.75">
      <c r="A35" s="37"/>
      <c r="B35" s="37"/>
      <c r="C35" s="37"/>
      <c r="D35" s="37"/>
      <c r="E35" s="37"/>
      <c r="F35" s="37"/>
      <c r="G35" s="37"/>
      <c r="H35" s="37">
        <v>1971000</v>
      </c>
      <c r="I35" s="15" t="s">
        <v>50</v>
      </c>
    </row>
    <row r="36" spans="1:9" ht="12.75">
      <c r="A36" s="37"/>
      <c r="B36" s="37"/>
      <c r="C36" s="37"/>
      <c r="D36" s="37"/>
      <c r="E36" s="37"/>
      <c r="F36" s="37"/>
      <c r="G36" s="37"/>
      <c r="H36" s="37"/>
      <c r="I36" s="37"/>
    </row>
    <row r="37" spans="1:11" ht="12.75">
      <c r="A37" s="32" t="s">
        <v>29</v>
      </c>
      <c r="B37" s="29"/>
      <c r="C37" s="33"/>
      <c r="D37" s="33"/>
      <c r="E37" s="33"/>
      <c r="F37" s="45"/>
      <c r="G37" s="34" t="s">
        <v>43</v>
      </c>
      <c r="H37" s="17"/>
      <c r="I37" s="17"/>
      <c r="J37" s="46"/>
      <c r="K37" s="46"/>
    </row>
    <row r="38" spans="5:11" ht="12.75">
      <c r="E38" s="16"/>
      <c r="F38" s="17"/>
      <c r="G38" s="17"/>
      <c r="H38" s="17"/>
      <c r="I38" s="17"/>
      <c r="J38" s="46"/>
      <c r="K38" s="46"/>
    </row>
    <row r="39" spans="5:11" ht="12.75">
      <c r="E39" s="16"/>
      <c r="F39" s="17"/>
      <c r="G39" s="17"/>
      <c r="H39" s="17"/>
      <c r="I39" s="17"/>
      <c r="J39" s="18"/>
      <c r="K39" s="18"/>
    </row>
  </sheetData>
  <mergeCells count="25">
    <mergeCell ref="J37:K37"/>
    <mergeCell ref="J38:K38"/>
    <mergeCell ref="H2:K2"/>
    <mergeCell ref="H3:K3"/>
    <mergeCell ref="H5:K5"/>
    <mergeCell ref="G7:K7"/>
    <mergeCell ref="K14:K16"/>
    <mergeCell ref="I14:I16"/>
    <mergeCell ref="A9:K9"/>
    <mergeCell ref="B14:B16"/>
    <mergeCell ref="F1:K1"/>
    <mergeCell ref="A11:K11"/>
    <mergeCell ref="J12:K12"/>
    <mergeCell ref="I13:K13"/>
    <mergeCell ref="A13:A16"/>
    <mergeCell ref="B13:H13"/>
    <mergeCell ref="A8:K8"/>
    <mergeCell ref="D14:D16"/>
    <mergeCell ref="A10:K10"/>
    <mergeCell ref="F14:F16"/>
    <mergeCell ref="J14:J16"/>
    <mergeCell ref="G14:G16"/>
    <mergeCell ref="H14:H16"/>
    <mergeCell ref="C14:C16"/>
    <mergeCell ref="E14:E16"/>
  </mergeCells>
  <printOptions/>
  <pageMargins left="0.92" right="0.21" top="0.21" bottom="0.21" header="0.21" footer="0.21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SheetLayoutView="100" workbookViewId="0" topLeftCell="A8">
      <selection activeCell="A9" sqref="A9:K9"/>
    </sheetView>
  </sheetViews>
  <sheetFormatPr defaultColWidth="9.00390625" defaultRowHeight="12.75"/>
  <cols>
    <col min="1" max="1" width="25.375" style="15" customWidth="1"/>
    <col min="2" max="3" width="11.875" style="15" customWidth="1"/>
    <col min="4" max="4" width="8.375" style="15" customWidth="1"/>
    <col min="5" max="5" width="9.125" style="15" customWidth="1"/>
    <col min="6" max="6" width="9.375" style="15" customWidth="1"/>
    <col min="7" max="7" width="9.125" style="15" customWidth="1"/>
    <col min="8" max="8" width="10.00390625" style="15" customWidth="1"/>
    <col min="9" max="9" width="12.625" style="15" customWidth="1"/>
    <col min="10" max="10" width="12.75390625" style="15" customWidth="1"/>
    <col min="11" max="11" width="12.375" style="15" customWidth="1"/>
    <col min="12" max="16384" width="9.125" style="15" customWidth="1"/>
  </cols>
  <sheetData>
    <row r="1" spans="5:11" ht="17.25" customHeight="1">
      <c r="E1" s="16"/>
      <c r="F1" s="47"/>
      <c r="G1" s="47"/>
      <c r="H1" s="47"/>
      <c r="I1" s="47"/>
      <c r="J1" s="47"/>
      <c r="K1" s="47"/>
    </row>
    <row r="2" spans="5:11" ht="17.25" customHeight="1">
      <c r="E2" s="16"/>
      <c r="F2" s="17"/>
      <c r="G2" s="17"/>
      <c r="H2" s="46" t="s">
        <v>30</v>
      </c>
      <c r="I2" s="46"/>
      <c r="J2" s="46"/>
      <c r="K2" s="46"/>
    </row>
    <row r="3" spans="5:11" ht="17.25" customHeight="1">
      <c r="E3" s="16"/>
      <c r="F3" s="17"/>
      <c r="G3" s="17"/>
      <c r="H3" s="46" t="s">
        <v>31</v>
      </c>
      <c r="I3" s="46"/>
      <c r="J3" s="46"/>
      <c r="K3" s="46"/>
    </row>
    <row r="4" spans="5:11" ht="17.25" customHeight="1">
      <c r="E4" s="16"/>
      <c r="F4" s="17"/>
      <c r="G4" s="17"/>
      <c r="H4" s="18"/>
      <c r="I4" s="18"/>
      <c r="J4" s="18"/>
      <c r="K4" s="18"/>
    </row>
    <row r="5" spans="5:11" ht="17.25" customHeight="1">
      <c r="E5" s="16"/>
      <c r="F5" s="17"/>
      <c r="G5" s="17"/>
      <c r="H5" s="46" t="s">
        <v>34</v>
      </c>
      <c r="I5" s="46"/>
      <c r="J5" s="46"/>
      <c r="K5" s="46"/>
    </row>
    <row r="6" spans="5:11" ht="17.25" customHeight="1">
      <c r="E6" s="16"/>
      <c r="F6" s="17"/>
      <c r="G6" s="17"/>
      <c r="H6" s="17"/>
      <c r="I6" s="17"/>
      <c r="J6" s="17"/>
      <c r="K6" s="17"/>
    </row>
    <row r="7" spans="5:11" ht="17.25" customHeight="1">
      <c r="E7" s="16"/>
      <c r="F7" s="17"/>
      <c r="G7" s="46" t="s">
        <v>39</v>
      </c>
      <c r="H7" s="46"/>
      <c r="I7" s="46"/>
      <c r="J7" s="46"/>
      <c r="K7" s="46"/>
    </row>
    <row r="8" spans="1:11" ht="15.75">
      <c r="A8" s="55" t="s">
        <v>18</v>
      </c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1" ht="15" customHeight="1">
      <c r="A9" s="61" t="s">
        <v>41</v>
      </c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ht="15.75" customHeight="1">
      <c r="A10" s="61" t="s">
        <v>53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2.75" customHeight="1">
      <c r="A11" s="48" t="s">
        <v>19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2" spans="10:11" ht="12" customHeight="1">
      <c r="J12" s="60" t="s">
        <v>32</v>
      </c>
      <c r="K12" s="60"/>
    </row>
    <row r="13" spans="1:11" ht="18.75" customHeight="1">
      <c r="A13" s="52" t="s">
        <v>20</v>
      </c>
      <c r="B13" s="56" t="s">
        <v>21</v>
      </c>
      <c r="C13" s="57"/>
      <c r="D13" s="57"/>
      <c r="E13" s="57"/>
      <c r="F13" s="57"/>
      <c r="G13" s="57"/>
      <c r="H13" s="58"/>
      <c r="I13" s="56" t="s">
        <v>22</v>
      </c>
      <c r="J13" s="57"/>
      <c r="K13" s="58"/>
    </row>
    <row r="14" spans="1:11" ht="13.5" customHeight="1">
      <c r="A14" s="53"/>
      <c r="B14" s="52" t="s">
        <v>33</v>
      </c>
      <c r="C14" s="49" t="s">
        <v>37</v>
      </c>
      <c r="D14" s="52" t="s">
        <v>23</v>
      </c>
      <c r="E14" s="52" t="s">
        <v>24</v>
      </c>
      <c r="F14" s="52" t="s">
        <v>25</v>
      </c>
      <c r="G14" s="52" t="s">
        <v>26</v>
      </c>
      <c r="H14" s="52" t="s">
        <v>27</v>
      </c>
      <c r="I14" s="52" t="s">
        <v>28</v>
      </c>
      <c r="J14" s="52" t="s">
        <v>40</v>
      </c>
      <c r="K14" s="52" t="s">
        <v>52</v>
      </c>
    </row>
    <row r="15" spans="1:11" ht="11.25" customHeight="1">
      <c r="A15" s="53"/>
      <c r="B15" s="53"/>
      <c r="C15" s="50"/>
      <c r="D15" s="53"/>
      <c r="E15" s="53"/>
      <c r="F15" s="53"/>
      <c r="G15" s="53"/>
      <c r="H15" s="53"/>
      <c r="I15" s="53"/>
      <c r="J15" s="53"/>
      <c r="K15" s="53"/>
    </row>
    <row r="16" spans="1:11" ht="48" customHeight="1">
      <c r="A16" s="54"/>
      <c r="B16" s="54"/>
      <c r="C16" s="51"/>
      <c r="D16" s="54"/>
      <c r="E16" s="54"/>
      <c r="F16" s="54"/>
      <c r="G16" s="54"/>
      <c r="H16" s="54"/>
      <c r="I16" s="54"/>
      <c r="J16" s="54"/>
      <c r="K16" s="54"/>
    </row>
    <row r="17" spans="1:11" ht="11.25" customHeight="1">
      <c r="A17" s="38">
        <v>1</v>
      </c>
      <c r="B17" s="38">
        <v>2</v>
      </c>
      <c r="C17" s="38">
        <v>3</v>
      </c>
      <c r="D17" s="38">
        <v>4</v>
      </c>
      <c r="E17" s="38">
        <v>5</v>
      </c>
      <c r="F17" s="38">
        <v>6</v>
      </c>
      <c r="G17" s="38">
        <v>7</v>
      </c>
      <c r="H17" s="38">
        <v>8</v>
      </c>
      <c r="I17" s="20">
        <v>9</v>
      </c>
      <c r="J17" s="14">
        <v>10</v>
      </c>
      <c r="K17" s="19">
        <v>11</v>
      </c>
    </row>
    <row r="18" spans="1:11" ht="25.5" customHeight="1">
      <c r="A18" s="21" t="s">
        <v>2</v>
      </c>
      <c r="B18" s="23" t="s">
        <v>51</v>
      </c>
      <c r="C18" s="23" t="s">
        <v>38</v>
      </c>
      <c r="D18" s="23" t="s">
        <v>1</v>
      </c>
      <c r="E18" s="23" t="s">
        <v>0</v>
      </c>
      <c r="F18" s="24">
        <v>4209900</v>
      </c>
      <c r="G18" s="23" t="s">
        <v>42</v>
      </c>
      <c r="H18" s="35">
        <v>241</v>
      </c>
      <c r="I18" s="42">
        <f>SUM(I19:I21)</f>
        <v>35616100</v>
      </c>
      <c r="J18" s="42">
        <f>SUM(J19:J21)</f>
        <v>37313900</v>
      </c>
      <c r="K18" s="42">
        <f>SUM(K19:K21)</f>
        <v>39096600</v>
      </c>
    </row>
    <row r="19" spans="1:11" ht="16.5" customHeight="1">
      <c r="A19" s="26" t="s">
        <v>3</v>
      </c>
      <c r="B19" s="19"/>
      <c r="C19" s="19"/>
      <c r="D19" s="27"/>
      <c r="E19" s="27"/>
      <c r="F19" s="28"/>
      <c r="G19" s="19">
        <v>621</v>
      </c>
      <c r="H19" s="36">
        <v>241</v>
      </c>
      <c r="I19" s="43">
        <v>26081200</v>
      </c>
      <c r="J19" s="43">
        <f>(I19/100)*5+I19-10-50</f>
        <v>27385200</v>
      </c>
      <c r="K19" s="43">
        <v>28754400</v>
      </c>
    </row>
    <row r="20" spans="1:11" ht="16.5" customHeight="1">
      <c r="A20" s="30" t="s">
        <v>4</v>
      </c>
      <c r="B20" s="19"/>
      <c r="C20" s="19"/>
      <c r="D20" s="27"/>
      <c r="E20" s="27"/>
      <c r="F20" s="28"/>
      <c r="G20" s="19">
        <v>621</v>
      </c>
      <c r="H20" s="36">
        <v>241</v>
      </c>
      <c r="I20" s="43">
        <v>1658400</v>
      </c>
      <c r="J20" s="43">
        <v>1658400</v>
      </c>
      <c r="K20" s="43">
        <v>1658400</v>
      </c>
    </row>
    <row r="21" spans="1:11" ht="12.75">
      <c r="A21" s="30" t="s">
        <v>5</v>
      </c>
      <c r="B21" s="19"/>
      <c r="C21" s="19"/>
      <c r="D21" s="27"/>
      <c r="E21" s="27"/>
      <c r="F21" s="28"/>
      <c r="G21" s="19">
        <v>621</v>
      </c>
      <c r="H21" s="36">
        <v>241</v>
      </c>
      <c r="I21" s="43">
        <v>7876500</v>
      </c>
      <c r="J21" s="43">
        <f>8270350-50</f>
        <v>8270300</v>
      </c>
      <c r="K21" s="43">
        <v>8683800</v>
      </c>
    </row>
    <row r="22" spans="1:11" ht="12.75">
      <c r="A22" s="21" t="s">
        <v>6</v>
      </c>
      <c r="B22" s="22"/>
      <c r="C22" s="22"/>
      <c r="D22" s="23"/>
      <c r="E22" s="23"/>
      <c r="F22" s="24"/>
      <c r="G22" s="22">
        <v>621</v>
      </c>
      <c r="H22" s="35">
        <v>241</v>
      </c>
      <c r="I22" s="42">
        <f>SUM(I23:I28)</f>
        <v>4695000</v>
      </c>
      <c r="J22" s="42">
        <f>SUM(J23:J28)</f>
        <v>4882100</v>
      </c>
      <c r="K22" s="42">
        <f>SUM(K23:K28)</f>
        <v>5034400</v>
      </c>
    </row>
    <row r="23" spans="1:11" ht="12.75">
      <c r="A23" s="30" t="s">
        <v>7</v>
      </c>
      <c r="B23" s="19"/>
      <c r="C23" s="19"/>
      <c r="D23" s="27"/>
      <c r="E23" s="27"/>
      <c r="F23" s="28"/>
      <c r="G23" s="19">
        <v>621</v>
      </c>
      <c r="H23" s="36">
        <v>241</v>
      </c>
      <c r="I23" s="43">
        <v>87000</v>
      </c>
      <c r="J23" s="43">
        <v>87000</v>
      </c>
      <c r="K23" s="43">
        <v>87000</v>
      </c>
    </row>
    <row r="24" spans="1:11" ht="12.75">
      <c r="A24" s="30" t="s">
        <v>8</v>
      </c>
      <c r="B24" s="19"/>
      <c r="C24" s="19"/>
      <c r="D24" s="27"/>
      <c r="E24" s="27"/>
      <c r="F24" s="28"/>
      <c r="G24" s="19">
        <v>621</v>
      </c>
      <c r="H24" s="36">
        <v>241</v>
      </c>
      <c r="I24" s="43">
        <v>50000</v>
      </c>
      <c r="J24" s="43">
        <v>50000</v>
      </c>
      <c r="K24" s="43">
        <v>50000</v>
      </c>
    </row>
    <row r="25" spans="1:11" ht="12.75">
      <c r="A25" s="30" t="s">
        <v>9</v>
      </c>
      <c r="B25" s="19"/>
      <c r="C25" s="19"/>
      <c r="D25" s="27"/>
      <c r="E25" s="27"/>
      <c r="F25" s="28"/>
      <c r="G25" s="19">
        <v>621</v>
      </c>
      <c r="H25" s="36">
        <v>241</v>
      </c>
      <c r="I25" s="43">
        <v>2453000</v>
      </c>
      <c r="J25" s="43">
        <v>2620900</v>
      </c>
      <c r="K25" s="43">
        <v>2751900</v>
      </c>
    </row>
    <row r="26" spans="1:11" ht="25.5">
      <c r="A26" s="30" t="s">
        <v>10</v>
      </c>
      <c r="B26" s="19"/>
      <c r="C26" s="19"/>
      <c r="D26" s="27"/>
      <c r="E26" s="27"/>
      <c r="F26" s="28"/>
      <c r="G26" s="19">
        <v>621</v>
      </c>
      <c r="H26" s="36">
        <v>241</v>
      </c>
      <c r="I26" s="43"/>
      <c r="J26" s="43">
        <f>(I26/100)*4+I26</f>
        <v>0</v>
      </c>
      <c r="K26" s="43">
        <f>(J26/100)*4+J26</f>
        <v>0</v>
      </c>
    </row>
    <row r="27" spans="1:11" ht="25.5">
      <c r="A27" s="30" t="s">
        <v>11</v>
      </c>
      <c r="B27" s="19"/>
      <c r="C27" s="19"/>
      <c r="D27" s="27"/>
      <c r="E27" s="27"/>
      <c r="F27" s="28"/>
      <c r="G27" s="19">
        <v>621</v>
      </c>
      <c r="H27" s="36">
        <v>241</v>
      </c>
      <c r="I27" s="43">
        <v>1291000</v>
      </c>
      <c r="J27" s="43">
        <v>1310200</v>
      </c>
      <c r="K27" s="43">
        <v>1331500</v>
      </c>
    </row>
    <row r="28" spans="1:11" ht="12.75">
      <c r="A28" s="30" t="s">
        <v>12</v>
      </c>
      <c r="B28" s="19"/>
      <c r="C28" s="19"/>
      <c r="D28" s="27"/>
      <c r="E28" s="27"/>
      <c r="F28" s="28"/>
      <c r="G28" s="19">
        <v>621</v>
      </c>
      <c r="H28" s="36">
        <v>241</v>
      </c>
      <c r="I28" s="43">
        <v>814000</v>
      </c>
      <c r="J28" s="43">
        <v>814000</v>
      </c>
      <c r="K28" s="43">
        <v>814000</v>
      </c>
    </row>
    <row r="29" spans="1:11" ht="12.75">
      <c r="A29" s="21" t="s">
        <v>13</v>
      </c>
      <c r="B29" s="22"/>
      <c r="C29" s="22"/>
      <c r="D29" s="23"/>
      <c r="E29" s="23"/>
      <c r="F29" s="24"/>
      <c r="G29" s="22">
        <v>621</v>
      </c>
      <c r="H29" s="35">
        <v>241</v>
      </c>
      <c r="I29" s="42">
        <v>70000</v>
      </c>
      <c r="J29" s="42">
        <v>70000</v>
      </c>
      <c r="K29" s="42">
        <v>70000</v>
      </c>
    </row>
    <row r="30" spans="1:11" ht="25.5">
      <c r="A30" s="21" t="s">
        <v>14</v>
      </c>
      <c r="B30" s="22"/>
      <c r="C30" s="22"/>
      <c r="D30" s="23"/>
      <c r="E30" s="23"/>
      <c r="F30" s="24"/>
      <c r="G30" s="19"/>
      <c r="H30" s="35">
        <v>241</v>
      </c>
      <c r="I30" s="42">
        <f>SUM(I31:I32)</f>
        <v>985900</v>
      </c>
      <c r="J30" s="42">
        <f>SUM(J31:J32)</f>
        <v>986000</v>
      </c>
      <c r="K30" s="42">
        <f>SUM(K31:K32)</f>
        <v>986000</v>
      </c>
    </row>
    <row r="31" spans="1:11" ht="25.5">
      <c r="A31" s="30" t="s">
        <v>15</v>
      </c>
      <c r="B31" s="19"/>
      <c r="C31" s="19"/>
      <c r="D31" s="27"/>
      <c r="E31" s="27"/>
      <c r="F31" s="28"/>
      <c r="G31" s="19">
        <v>621</v>
      </c>
      <c r="H31" s="36">
        <v>241</v>
      </c>
      <c r="I31" s="43">
        <v>89000</v>
      </c>
      <c r="J31" s="43">
        <v>89000</v>
      </c>
      <c r="K31" s="43">
        <v>89000</v>
      </c>
    </row>
    <row r="32" spans="1:11" ht="25.5">
      <c r="A32" s="30" t="s">
        <v>16</v>
      </c>
      <c r="B32" s="19"/>
      <c r="C32" s="19"/>
      <c r="D32" s="27"/>
      <c r="E32" s="27"/>
      <c r="F32" s="28"/>
      <c r="G32" s="19">
        <v>621</v>
      </c>
      <c r="H32" s="36">
        <v>241</v>
      </c>
      <c r="I32" s="43">
        <f>4108100-3211000-200</f>
        <v>896900</v>
      </c>
      <c r="J32" s="43">
        <f>4108100-3211000-100</f>
        <v>897000</v>
      </c>
      <c r="K32" s="43">
        <v>897000</v>
      </c>
    </row>
    <row r="33" spans="1:11" ht="12.75">
      <c r="A33" s="21" t="s">
        <v>17</v>
      </c>
      <c r="B33" s="22"/>
      <c r="C33" s="22"/>
      <c r="D33" s="23"/>
      <c r="E33" s="23"/>
      <c r="F33" s="24"/>
      <c r="G33" s="23"/>
      <c r="H33" s="35">
        <v>0</v>
      </c>
      <c r="I33" s="42">
        <f>I30+I29+I22+I18</f>
        <v>41367000</v>
      </c>
      <c r="J33" s="42">
        <f>J30+J29+J22+J18</f>
        <v>43252000</v>
      </c>
      <c r="K33" s="42">
        <f>K30+K29+K22+K18</f>
        <v>45187000</v>
      </c>
    </row>
    <row r="34" spans="1:11" ht="12.75">
      <c r="A34" s="1"/>
      <c r="B34" s="2"/>
      <c r="C34" s="2"/>
      <c r="D34" s="3"/>
      <c r="E34" s="4"/>
      <c r="F34" s="4"/>
      <c r="G34" s="4"/>
      <c r="H34" s="5"/>
      <c r="I34" s="2"/>
      <c r="J34" s="2"/>
      <c r="K34" s="2"/>
    </row>
    <row r="35" spans="1:9" ht="12.75">
      <c r="A35" s="37"/>
      <c r="B35" s="37"/>
      <c r="C35" s="37"/>
      <c r="D35" s="37"/>
      <c r="E35" s="37"/>
      <c r="F35" s="37"/>
      <c r="G35" s="37"/>
      <c r="H35" s="37">
        <v>3211000</v>
      </c>
      <c r="I35" s="15" t="s">
        <v>50</v>
      </c>
    </row>
    <row r="36" spans="1:9" ht="12.75">
      <c r="A36" s="37"/>
      <c r="B36" s="37"/>
      <c r="C36" s="37"/>
      <c r="D36" s="37"/>
      <c r="E36" s="37"/>
      <c r="F36" s="37"/>
      <c r="G36" s="37"/>
      <c r="H36" s="37"/>
      <c r="I36" s="37"/>
    </row>
    <row r="37" spans="1:11" ht="12.75">
      <c r="A37" s="32" t="s">
        <v>29</v>
      </c>
      <c r="B37" s="29"/>
      <c r="C37" s="33"/>
      <c r="D37" s="33"/>
      <c r="E37" s="33"/>
      <c r="F37" s="45"/>
      <c r="G37" s="34" t="s">
        <v>43</v>
      </c>
      <c r="H37" s="17"/>
      <c r="I37" s="17"/>
      <c r="J37" s="46"/>
      <c r="K37" s="46"/>
    </row>
    <row r="38" spans="5:11" ht="12.75">
      <c r="E38" s="16"/>
      <c r="F38" s="17"/>
      <c r="G38" s="17"/>
      <c r="H38" s="17"/>
      <c r="I38" s="17"/>
      <c r="J38" s="46"/>
      <c r="K38" s="46"/>
    </row>
    <row r="39" spans="5:11" ht="12.75">
      <c r="E39" s="16"/>
      <c r="F39" s="17"/>
      <c r="G39" s="17"/>
      <c r="H39" s="17"/>
      <c r="I39" s="17"/>
      <c r="J39" s="18"/>
      <c r="K39" s="18"/>
    </row>
    <row r="40" spans="5:11" ht="12.75" customHeight="1">
      <c r="E40" s="16"/>
      <c r="F40" s="17"/>
      <c r="G40" s="17"/>
      <c r="H40" s="17"/>
      <c r="I40" s="17"/>
      <c r="J40" s="46"/>
      <c r="K40" s="46"/>
    </row>
    <row r="41" spans="5:11" ht="12.75">
      <c r="E41" s="16"/>
      <c r="F41" s="17"/>
      <c r="G41" s="17"/>
      <c r="H41" s="17"/>
      <c r="I41" s="17"/>
      <c r="J41" s="17"/>
      <c r="K41" s="17"/>
    </row>
  </sheetData>
  <mergeCells count="26">
    <mergeCell ref="A9:K9"/>
    <mergeCell ref="E14:E16"/>
    <mergeCell ref="F14:F16"/>
    <mergeCell ref="J40:K40"/>
    <mergeCell ref="J37:K37"/>
    <mergeCell ref="J38:K38"/>
    <mergeCell ref="K14:K16"/>
    <mergeCell ref="F1:K1"/>
    <mergeCell ref="A11:K11"/>
    <mergeCell ref="J12:K12"/>
    <mergeCell ref="I13:K13"/>
    <mergeCell ref="A8:K8"/>
    <mergeCell ref="A10:K10"/>
    <mergeCell ref="B13:H13"/>
    <mergeCell ref="H3:K3"/>
    <mergeCell ref="H5:K5"/>
    <mergeCell ref="G7:K7"/>
    <mergeCell ref="H2:K2"/>
    <mergeCell ref="A13:A16"/>
    <mergeCell ref="D14:D16"/>
    <mergeCell ref="G14:G16"/>
    <mergeCell ref="J14:J16"/>
    <mergeCell ref="B14:B16"/>
    <mergeCell ref="I14:I16"/>
    <mergeCell ref="C14:C16"/>
    <mergeCell ref="H14:H16"/>
  </mergeCells>
  <printOptions/>
  <pageMargins left="0.92" right="0.3937007874015748" top="0.21" bottom="0.2" header="0.21" footer="0.2"/>
  <pageSetup horizontalDpi="600" verticalDpi="600" orientation="landscape" paperSize="9" scale="80" r:id="rId1"/>
  <rowBreaks count="1" manualBreakCount="1">
    <brk id="40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zoomScaleSheetLayoutView="100" workbookViewId="0" topLeftCell="A12">
      <selection activeCell="K32" sqref="K32"/>
    </sheetView>
  </sheetViews>
  <sheetFormatPr defaultColWidth="9.00390625" defaultRowHeight="12.75"/>
  <cols>
    <col min="1" max="1" width="25.00390625" style="15" customWidth="1"/>
    <col min="2" max="3" width="11.875" style="15" customWidth="1"/>
    <col min="4" max="4" width="8.625" style="15" customWidth="1"/>
    <col min="5" max="5" width="9.125" style="15" customWidth="1"/>
    <col min="6" max="6" width="10.25390625" style="15" customWidth="1"/>
    <col min="7" max="7" width="9.625" style="15" customWidth="1"/>
    <col min="8" max="8" width="10.125" style="15" customWidth="1"/>
    <col min="9" max="9" width="11.875" style="15" customWidth="1"/>
    <col min="10" max="10" width="12.75390625" style="15" customWidth="1"/>
    <col min="11" max="11" width="13.125" style="15" customWidth="1"/>
    <col min="12" max="16384" width="9.125" style="15" customWidth="1"/>
  </cols>
  <sheetData>
    <row r="1" spans="5:11" ht="17.25" customHeight="1">
      <c r="E1" s="16"/>
      <c r="F1" s="47"/>
      <c r="G1" s="47"/>
      <c r="H1" s="47"/>
      <c r="I1" s="47"/>
      <c r="J1" s="47"/>
      <c r="K1" s="47"/>
    </row>
    <row r="2" spans="5:11" ht="17.25" customHeight="1">
      <c r="E2" s="16"/>
      <c r="F2" s="17"/>
      <c r="G2" s="17"/>
      <c r="H2" s="46" t="s">
        <v>30</v>
      </c>
      <c r="I2" s="46"/>
      <c r="J2" s="46"/>
      <c r="K2" s="46"/>
    </row>
    <row r="3" spans="5:11" ht="17.25" customHeight="1">
      <c r="E3" s="16"/>
      <c r="F3" s="17"/>
      <c r="G3" s="17"/>
      <c r="H3" s="46" t="s">
        <v>31</v>
      </c>
      <c r="I3" s="46"/>
      <c r="J3" s="46"/>
      <c r="K3" s="46"/>
    </row>
    <row r="4" spans="5:11" ht="17.25" customHeight="1">
      <c r="E4" s="16"/>
      <c r="F4" s="17"/>
      <c r="G4" s="17"/>
      <c r="H4" s="18"/>
      <c r="I4" s="18"/>
      <c r="J4" s="18"/>
      <c r="K4" s="18"/>
    </row>
    <row r="5" spans="5:11" ht="17.25" customHeight="1">
      <c r="E5" s="16"/>
      <c r="F5" s="17"/>
      <c r="G5" s="17"/>
      <c r="H5" s="46" t="s">
        <v>34</v>
      </c>
      <c r="I5" s="46"/>
      <c r="J5" s="46"/>
      <c r="K5" s="46"/>
    </row>
    <row r="6" spans="5:11" ht="17.25" customHeight="1">
      <c r="E6" s="16"/>
      <c r="F6" s="17"/>
      <c r="G6" s="17"/>
      <c r="H6" s="17"/>
      <c r="I6" s="17"/>
      <c r="J6" s="17"/>
      <c r="K6" s="17"/>
    </row>
    <row r="7" spans="5:11" ht="17.25" customHeight="1">
      <c r="E7" s="16"/>
      <c r="F7" s="17"/>
      <c r="G7" s="46" t="s">
        <v>39</v>
      </c>
      <c r="H7" s="46"/>
      <c r="I7" s="46"/>
      <c r="J7" s="46"/>
      <c r="K7" s="46"/>
    </row>
    <row r="8" spans="1:11" ht="21.75" customHeight="1">
      <c r="A8" s="55" t="s">
        <v>18</v>
      </c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1" ht="15" customHeight="1">
      <c r="A9" s="61" t="s">
        <v>45</v>
      </c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ht="21" customHeight="1">
      <c r="A10" s="61" t="s">
        <v>53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2.75" customHeight="1">
      <c r="A11" s="48" t="s">
        <v>19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2" spans="10:11" ht="12" customHeight="1">
      <c r="J12" s="60" t="s">
        <v>32</v>
      </c>
      <c r="K12" s="60"/>
    </row>
    <row r="13" spans="1:11" ht="18.75" customHeight="1">
      <c r="A13" s="52" t="s">
        <v>20</v>
      </c>
      <c r="B13" s="56" t="s">
        <v>21</v>
      </c>
      <c r="C13" s="57"/>
      <c r="D13" s="57"/>
      <c r="E13" s="57"/>
      <c r="F13" s="57"/>
      <c r="G13" s="57"/>
      <c r="H13" s="58"/>
      <c r="I13" s="56" t="s">
        <v>22</v>
      </c>
      <c r="J13" s="57"/>
      <c r="K13" s="58"/>
    </row>
    <row r="14" spans="1:11" ht="13.5" customHeight="1">
      <c r="A14" s="53"/>
      <c r="B14" s="52" t="s">
        <v>33</v>
      </c>
      <c r="C14" s="49" t="s">
        <v>37</v>
      </c>
      <c r="D14" s="52" t="s">
        <v>23</v>
      </c>
      <c r="E14" s="52" t="s">
        <v>24</v>
      </c>
      <c r="F14" s="52" t="s">
        <v>25</v>
      </c>
      <c r="G14" s="52" t="s">
        <v>26</v>
      </c>
      <c r="H14" s="52" t="s">
        <v>27</v>
      </c>
      <c r="I14" s="52" t="s">
        <v>28</v>
      </c>
      <c r="J14" s="52" t="s">
        <v>40</v>
      </c>
      <c r="K14" s="52" t="s">
        <v>52</v>
      </c>
    </row>
    <row r="15" spans="1:11" ht="11.25" customHeight="1">
      <c r="A15" s="53"/>
      <c r="B15" s="53"/>
      <c r="C15" s="50"/>
      <c r="D15" s="53"/>
      <c r="E15" s="53"/>
      <c r="F15" s="53"/>
      <c r="G15" s="53"/>
      <c r="H15" s="53"/>
      <c r="I15" s="53"/>
      <c r="J15" s="53"/>
      <c r="K15" s="53"/>
    </row>
    <row r="16" spans="1:11" ht="51" customHeight="1">
      <c r="A16" s="54"/>
      <c r="B16" s="54"/>
      <c r="C16" s="51"/>
      <c r="D16" s="54"/>
      <c r="E16" s="54"/>
      <c r="F16" s="54"/>
      <c r="G16" s="54"/>
      <c r="H16" s="54"/>
      <c r="I16" s="54"/>
      <c r="J16" s="54"/>
      <c r="K16" s="54"/>
    </row>
    <row r="17" spans="1:11" ht="11.25" customHeight="1">
      <c r="A17" s="38">
        <v>1</v>
      </c>
      <c r="B17" s="38">
        <v>2</v>
      </c>
      <c r="C17" s="38">
        <v>3</v>
      </c>
      <c r="D17" s="38">
        <v>4</v>
      </c>
      <c r="E17" s="38">
        <v>5</v>
      </c>
      <c r="F17" s="38">
        <v>6</v>
      </c>
      <c r="G17" s="38">
        <v>7</v>
      </c>
      <c r="H17" s="38">
        <v>8</v>
      </c>
      <c r="I17" s="20">
        <v>9</v>
      </c>
      <c r="J17" s="14">
        <v>10</v>
      </c>
      <c r="K17" s="19">
        <v>11</v>
      </c>
    </row>
    <row r="18" spans="1:11" ht="25.5" customHeight="1">
      <c r="A18" s="21" t="s">
        <v>2</v>
      </c>
      <c r="B18" s="23" t="s">
        <v>51</v>
      </c>
      <c r="C18" s="23" t="s">
        <v>38</v>
      </c>
      <c r="D18" s="23" t="s">
        <v>1</v>
      </c>
      <c r="E18" s="23" t="s">
        <v>0</v>
      </c>
      <c r="F18" s="24">
        <v>4209900</v>
      </c>
      <c r="G18" s="23" t="s">
        <v>42</v>
      </c>
      <c r="H18" s="35">
        <v>241</v>
      </c>
      <c r="I18" s="44">
        <f>SUM(I19:I21)</f>
        <v>18295000</v>
      </c>
      <c r="J18" s="41">
        <f>SUM(J19:J21)</f>
        <v>19165300</v>
      </c>
      <c r="K18" s="42">
        <f>SUM(K19:K21)</f>
        <v>20078800</v>
      </c>
    </row>
    <row r="19" spans="1:11" ht="16.5" customHeight="1">
      <c r="A19" s="26" t="s">
        <v>3</v>
      </c>
      <c r="B19" s="19"/>
      <c r="C19" s="19"/>
      <c r="D19" s="27"/>
      <c r="E19" s="27"/>
      <c r="F19" s="28"/>
      <c r="G19" s="19">
        <v>621</v>
      </c>
      <c r="H19" s="36">
        <v>241</v>
      </c>
      <c r="I19" s="40">
        <v>13365000</v>
      </c>
      <c r="J19" s="43">
        <v>14033300</v>
      </c>
      <c r="K19" s="43">
        <v>14734900</v>
      </c>
    </row>
    <row r="20" spans="1:11" ht="16.5" customHeight="1">
      <c r="A20" s="30" t="s">
        <v>4</v>
      </c>
      <c r="B20" s="19"/>
      <c r="C20" s="19"/>
      <c r="D20" s="27"/>
      <c r="E20" s="27"/>
      <c r="F20" s="28"/>
      <c r="G20" s="19">
        <v>621</v>
      </c>
      <c r="H20" s="36">
        <v>241</v>
      </c>
      <c r="I20" s="40">
        <v>894000</v>
      </c>
      <c r="J20" s="40">
        <v>894000</v>
      </c>
      <c r="K20" s="40">
        <v>894000</v>
      </c>
    </row>
    <row r="21" spans="1:11" ht="12.75">
      <c r="A21" s="30" t="s">
        <v>5</v>
      </c>
      <c r="B21" s="19"/>
      <c r="C21" s="19"/>
      <c r="D21" s="27"/>
      <c r="E21" s="27"/>
      <c r="F21" s="28"/>
      <c r="G21" s="19">
        <v>621</v>
      </c>
      <c r="H21" s="36">
        <v>241</v>
      </c>
      <c r="I21" s="40">
        <v>4036000</v>
      </c>
      <c r="J21" s="43">
        <v>4238000</v>
      </c>
      <c r="K21" s="43">
        <f>(J21/100)*5+J21</f>
        <v>4449900</v>
      </c>
    </row>
    <row r="22" spans="1:11" ht="16.5" customHeight="1">
      <c r="A22" s="21" t="s">
        <v>6</v>
      </c>
      <c r="B22" s="22"/>
      <c r="C22" s="22"/>
      <c r="D22" s="23"/>
      <c r="E22" s="23"/>
      <c r="F22" s="24"/>
      <c r="G22" s="22">
        <v>621</v>
      </c>
      <c r="H22" s="35">
        <v>241</v>
      </c>
      <c r="I22" s="44">
        <f>SUM(I23:I28)</f>
        <v>1500000</v>
      </c>
      <c r="J22" s="41">
        <f>SUM(J23:J28)</f>
        <v>1557000</v>
      </c>
      <c r="K22" s="42">
        <f>SUM(K23:K28)</f>
        <v>1597000</v>
      </c>
    </row>
    <row r="23" spans="1:11" ht="16.5" customHeight="1">
      <c r="A23" s="30" t="s">
        <v>7</v>
      </c>
      <c r="B23" s="19"/>
      <c r="C23" s="19"/>
      <c r="D23" s="27"/>
      <c r="E23" s="27"/>
      <c r="F23" s="28"/>
      <c r="G23" s="19">
        <v>621</v>
      </c>
      <c r="H23" s="36">
        <v>241</v>
      </c>
      <c r="I23" s="40">
        <v>53000</v>
      </c>
      <c r="J23" s="40">
        <v>53000</v>
      </c>
      <c r="K23" s="40">
        <v>53000</v>
      </c>
    </row>
    <row r="24" spans="1:11" ht="16.5" customHeight="1">
      <c r="A24" s="30" t="s">
        <v>8</v>
      </c>
      <c r="B24" s="19"/>
      <c r="C24" s="19"/>
      <c r="D24" s="27"/>
      <c r="E24" s="27"/>
      <c r="F24" s="28"/>
      <c r="G24" s="19">
        <v>621</v>
      </c>
      <c r="H24" s="36">
        <v>241</v>
      </c>
      <c r="I24" s="40">
        <v>30000</v>
      </c>
      <c r="J24" s="40">
        <v>30000</v>
      </c>
      <c r="K24" s="40">
        <v>30000</v>
      </c>
    </row>
    <row r="25" spans="1:11" ht="12.75">
      <c r="A25" s="30" t="s">
        <v>9</v>
      </c>
      <c r="B25" s="19"/>
      <c r="C25" s="19"/>
      <c r="D25" s="27"/>
      <c r="E25" s="27"/>
      <c r="F25" s="28"/>
      <c r="G25" s="19">
        <v>621</v>
      </c>
      <c r="H25" s="36">
        <v>241</v>
      </c>
      <c r="I25" s="40">
        <v>747000</v>
      </c>
      <c r="J25" s="43">
        <v>804000</v>
      </c>
      <c r="K25" s="43">
        <v>844000</v>
      </c>
    </row>
    <row r="26" spans="1:11" ht="25.5">
      <c r="A26" s="30" t="s">
        <v>10</v>
      </c>
      <c r="B26" s="19"/>
      <c r="C26" s="19"/>
      <c r="D26" s="27"/>
      <c r="E26" s="27"/>
      <c r="F26" s="28"/>
      <c r="G26" s="19">
        <v>621</v>
      </c>
      <c r="H26" s="36">
        <v>241</v>
      </c>
      <c r="I26" s="40"/>
      <c r="J26" s="43"/>
      <c r="K26" s="43">
        <f>(J26/100)*4+J26</f>
        <v>0</v>
      </c>
    </row>
    <row r="27" spans="1:11" ht="25.5">
      <c r="A27" s="30" t="s">
        <v>11</v>
      </c>
      <c r="B27" s="19"/>
      <c r="C27" s="19"/>
      <c r="D27" s="27"/>
      <c r="E27" s="27"/>
      <c r="F27" s="28"/>
      <c r="G27" s="19">
        <v>621</v>
      </c>
      <c r="H27" s="36">
        <v>241</v>
      </c>
      <c r="I27" s="40">
        <v>277000</v>
      </c>
      <c r="J27" s="40">
        <v>277000</v>
      </c>
      <c r="K27" s="40">
        <v>277000</v>
      </c>
    </row>
    <row r="28" spans="1:11" ht="12.75">
      <c r="A28" s="30" t="s">
        <v>12</v>
      </c>
      <c r="B28" s="19"/>
      <c r="C28" s="19"/>
      <c r="D28" s="27"/>
      <c r="E28" s="27"/>
      <c r="F28" s="28"/>
      <c r="G28" s="19">
        <v>621</v>
      </c>
      <c r="H28" s="36">
        <v>241</v>
      </c>
      <c r="I28" s="40">
        <v>393000</v>
      </c>
      <c r="J28" s="40">
        <v>393000</v>
      </c>
      <c r="K28" s="40">
        <v>393000</v>
      </c>
    </row>
    <row r="29" spans="1:11" ht="12.75">
      <c r="A29" s="21" t="s">
        <v>13</v>
      </c>
      <c r="B29" s="22"/>
      <c r="C29" s="22"/>
      <c r="D29" s="23"/>
      <c r="E29" s="23"/>
      <c r="F29" s="24"/>
      <c r="G29" s="22">
        <v>621</v>
      </c>
      <c r="H29" s="35">
        <v>241</v>
      </c>
      <c r="I29" s="44">
        <v>34000</v>
      </c>
      <c r="J29" s="44">
        <v>34000</v>
      </c>
      <c r="K29" s="44">
        <v>34000</v>
      </c>
    </row>
    <row r="30" spans="1:11" ht="25.5">
      <c r="A30" s="21" t="s">
        <v>14</v>
      </c>
      <c r="B30" s="22"/>
      <c r="C30" s="22"/>
      <c r="D30" s="23"/>
      <c r="E30" s="23"/>
      <c r="F30" s="24"/>
      <c r="G30" s="19"/>
      <c r="H30" s="35">
        <v>241</v>
      </c>
      <c r="I30" s="44">
        <f>SUM(I31:I32)</f>
        <v>400000</v>
      </c>
      <c r="J30" s="41">
        <f>SUM(J31:J32)</f>
        <v>400000</v>
      </c>
      <c r="K30" s="41">
        <f>SUM(K31:K32)</f>
        <v>400000</v>
      </c>
    </row>
    <row r="31" spans="1:18" ht="25.5">
      <c r="A31" s="30" t="s">
        <v>15</v>
      </c>
      <c r="B31" s="19"/>
      <c r="C31" s="19"/>
      <c r="D31" s="27"/>
      <c r="E31" s="27"/>
      <c r="F31" s="28"/>
      <c r="G31" s="19">
        <v>621</v>
      </c>
      <c r="H31" s="36">
        <v>241</v>
      </c>
      <c r="I31" s="40">
        <v>45000</v>
      </c>
      <c r="J31" s="40">
        <v>45000</v>
      </c>
      <c r="K31" s="40">
        <v>45000</v>
      </c>
      <c r="L31" s="37"/>
      <c r="M31" s="37"/>
      <c r="N31" s="37"/>
      <c r="O31" s="37"/>
      <c r="P31" s="37"/>
      <c r="Q31" s="37"/>
      <c r="R31" s="37"/>
    </row>
    <row r="32" spans="1:18" ht="25.5">
      <c r="A32" s="30" t="s">
        <v>16</v>
      </c>
      <c r="B32" s="19"/>
      <c r="C32" s="19"/>
      <c r="D32" s="27"/>
      <c r="E32" s="27"/>
      <c r="F32" s="28"/>
      <c r="G32" s="19">
        <v>621</v>
      </c>
      <c r="H32" s="36">
        <v>241</v>
      </c>
      <c r="I32" s="40">
        <f>2626000-2271000</f>
        <v>355000</v>
      </c>
      <c r="J32" s="40">
        <f>2626000-2271000</f>
        <v>355000</v>
      </c>
      <c r="K32" s="40">
        <f>2626000-2271000</f>
        <v>355000</v>
      </c>
      <c r="L32" s="37"/>
      <c r="M32" s="37"/>
      <c r="N32" s="37"/>
      <c r="O32" s="37"/>
      <c r="P32" s="37"/>
      <c r="Q32" s="37"/>
      <c r="R32" s="37"/>
    </row>
    <row r="33" spans="1:18" ht="12.75">
      <c r="A33" s="21" t="s">
        <v>17</v>
      </c>
      <c r="B33" s="22"/>
      <c r="C33" s="22"/>
      <c r="D33" s="23"/>
      <c r="E33" s="23"/>
      <c r="F33" s="24"/>
      <c r="G33" s="23"/>
      <c r="H33" s="35">
        <v>0</v>
      </c>
      <c r="I33" s="44">
        <f>I18+I22+I29+I30</f>
        <v>20229000</v>
      </c>
      <c r="J33" s="41">
        <f>J30+J29+J22+J18</f>
        <v>21156300</v>
      </c>
      <c r="K33" s="41">
        <f>K30+K29+K22+K18</f>
        <v>22109800</v>
      </c>
      <c r="L33" s="37"/>
      <c r="M33" s="37"/>
      <c r="N33" s="37"/>
      <c r="O33" s="37"/>
      <c r="P33" s="37"/>
      <c r="Q33" s="37"/>
      <c r="R33" s="37"/>
    </row>
    <row r="34" spans="1:18" ht="12.75">
      <c r="A34" s="1"/>
      <c r="B34" s="2"/>
      <c r="C34" s="2"/>
      <c r="D34" s="3"/>
      <c r="E34" s="3"/>
      <c r="F34" s="4"/>
      <c r="G34" s="3"/>
      <c r="H34" s="5"/>
      <c r="I34" s="2"/>
      <c r="J34" s="2"/>
      <c r="K34" s="2"/>
      <c r="L34" s="37"/>
      <c r="M34" s="37"/>
      <c r="N34" s="37"/>
      <c r="O34" s="37"/>
      <c r="P34" s="37"/>
      <c r="Q34" s="37"/>
      <c r="R34" s="37"/>
    </row>
    <row r="35" spans="1:18" ht="12.75">
      <c r="A35" s="37"/>
      <c r="B35" s="37"/>
      <c r="C35" s="37"/>
      <c r="D35" s="37"/>
      <c r="E35" s="37"/>
      <c r="F35" s="37"/>
      <c r="G35" s="37"/>
      <c r="H35" s="37">
        <v>2271000</v>
      </c>
      <c r="I35" s="15" t="s">
        <v>50</v>
      </c>
      <c r="L35" s="37"/>
      <c r="M35" s="37"/>
      <c r="N35" s="37"/>
      <c r="O35" s="37"/>
      <c r="P35" s="37"/>
      <c r="Q35" s="37"/>
      <c r="R35" s="37"/>
    </row>
    <row r="36" spans="1:18" ht="12.75">
      <c r="A36" s="37"/>
      <c r="B36" s="37"/>
      <c r="C36" s="37"/>
      <c r="D36" s="37"/>
      <c r="E36" s="37"/>
      <c r="F36" s="37"/>
      <c r="G36" s="37"/>
      <c r="H36" s="37"/>
      <c r="I36" s="37"/>
      <c r="L36" s="37"/>
      <c r="M36" s="37"/>
      <c r="N36" s="37"/>
      <c r="O36" s="37"/>
      <c r="P36" s="37"/>
      <c r="Q36" s="37"/>
      <c r="R36" s="37"/>
    </row>
    <row r="37" spans="1:18" ht="12.75">
      <c r="A37" s="32" t="s">
        <v>29</v>
      </c>
      <c r="B37" s="29"/>
      <c r="C37" s="33"/>
      <c r="D37" s="33"/>
      <c r="E37" s="33"/>
      <c r="F37" s="45"/>
      <c r="G37" s="34" t="s">
        <v>43</v>
      </c>
      <c r="H37" s="17"/>
      <c r="I37" s="17"/>
      <c r="J37" s="46"/>
      <c r="K37" s="46"/>
      <c r="L37" s="37"/>
      <c r="M37" s="37"/>
      <c r="N37" s="37"/>
      <c r="O37" s="37"/>
      <c r="P37" s="37"/>
      <c r="Q37" s="37"/>
      <c r="R37" s="37"/>
    </row>
    <row r="38" spans="5:18" ht="12.75">
      <c r="E38" s="16"/>
      <c r="F38" s="17"/>
      <c r="G38" s="17"/>
      <c r="H38" s="17"/>
      <c r="I38" s="17"/>
      <c r="J38" s="46"/>
      <c r="K38" s="46"/>
      <c r="L38" s="37"/>
      <c r="M38" s="37"/>
      <c r="N38" s="37"/>
      <c r="O38" s="37"/>
      <c r="P38" s="37"/>
      <c r="Q38" s="37"/>
      <c r="R38" s="37"/>
    </row>
    <row r="39" spans="5:18" ht="12.75">
      <c r="E39" s="16"/>
      <c r="F39" s="17"/>
      <c r="G39" s="17"/>
      <c r="H39" s="17"/>
      <c r="I39" s="17"/>
      <c r="J39" s="18"/>
      <c r="K39" s="18"/>
      <c r="L39" s="37"/>
      <c r="M39" s="37"/>
      <c r="N39" s="37"/>
      <c r="O39" s="37"/>
      <c r="P39" s="37"/>
      <c r="Q39" s="37"/>
      <c r="R39" s="37"/>
    </row>
    <row r="40" spans="5:18" ht="12.75" customHeight="1">
      <c r="E40" s="16"/>
      <c r="F40" s="17"/>
      <c r="G40" s="17"/>
      <c r="H40" s="17"/>
      <c r="I40" s="17"/>
      <c r="J40" s="46"/>
      <c r="K40" s="46"/>
      <c r="L40" s="37"/>
      <c r="M40" s="37"/>
      <c r="N40" s="37"/>
      <c r="O40" s="37"/>
      <c r="P40" s="37"/>
      <c r="Q40" s="37"/>
      <c r="R40" s="37"/>
    </row>
    <row r="41" spans="5:18" ht="12.75">
      <c r="E41" s="16"/>
      <c r="F41" s="17"/>
      <c r="G41" s="17"/>
      <c r="H41" s="17"/>
      <c r="I41" s="17"/>
      <c r="J41" s="17"/>
      <c r="K41" s="17"/>
      <c r="L41" s="37"/>
      <c r="M41" s="37"/>
      <c r="N41" s="37"/>
      <c r="O41" s="37"/>
      <c r="P41" s="37"/>
      <c r="Q41" s="37"/>
      <c r="R41" s="37"/>
    </row>
  </sheetData>
  <mergeCells count="26">
    <mergeCell ref="F14:F16"/>
    <mergeCell ref="G14:G16"/>
    <mergeCell ref="B13:H13"/>
    <mergeCell ref="A13:A16"/>
    <mergeCell ref="C14:C16"/>
    <mergeCell ref="D14:D16"/>
    <mergeCell ref="E14:E16"/>
    <mergeCell ref="B14:B16"/>
    <mergeCell ref="H14:H16"/>
    <mergeCell ref="F1:K1"/>
    <mergeCell ref="A11:K11"/>
    <mergeCell ref="J12:K12"/>
    <mergeCell ref="A8:K8"/>
    <mergeCell ref="A9:K9"/>
    <mergeCell ref="A10:K10"/>
    <mergeCell ref="H2:K2"/>
    <mergeCell ref="H3:K3"/>
    <mergeCell ref="H5:K5"/>
    <mergeCell ref="G7:K7"/>
    <mergeCell ref="I13:K13"/>
    <mergeCell ref="J37:K37"/>
    <mergeCell ref="J38:K38"/>
    <mergeCell ref="J40:K40"/>
    <mergeCell ref="J14:J16"/>
    <mergeCell ref="K14:K16"/>
    <mergeCell ref="I14:I16"/>
  </mergeCells>
  <printOptions/>
  <pageMargins left="0.88" right="0.3937007874015748" top="0.22" bottom="0.21" header="0.21" footer="0.21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SheetLayoutView="100" workbookViewId="0" topLeftCell="C16">
      <selection activeCell="K27" sqref="K27"/>
    </sheetView>
  </sheetViews>
  <sheetFormatPr defaultColWidth="9.00390625" defaultRowHeight="12.75"/>
  <cols>
    <col min="1" max="1" width="31.375" style="15" customWidth="1"/>
    <col min="2" max="3" width="11.875" style="15" customWidth="1"/>
    <col min="4" max="4" width="8.625" style="15" customWidth="1"/>
    <col min="5" max="5" width="9.125" style="15" customWidth="1"/>
    <col min="6" max="6" width="10.25390625" style="15" customWidth="1"/>
    <col min="7" max="7" width="9.625" style="15" customWidth="1"/>
    <col min="8" max="8" width="10.125" style="15" customWidth="1"/>
    <col min="9" max="9" width="11.875" style="15" customWidth="1"/>
    <col min="10" max="10" width="12.75390625" style="15" customWidth="1"/>
    <col min="11" max="11" width="11.75390625" style="15" customWidth="1"/>
    <col min="12" max="16384" width="9.125" style="15" customWidth="1"/>
  </cols>
  <sheetData>
    <row r="1" spans="5:11" ht="17.25" customHeight="1">
      <c r="E1" s="16"/>
      <c r="F1" s="47"/>
      <c r="G1" s="47"/>
      <c r="H1" s="47"/>
      <c r="I1" s="47"/>
      <c r="J1" s="47"/>
      <c r="K1" s="47"/>
    </row>
    <row r="2" spans="5:11" ht="17.25" customHeight="1">
      <c r="E2" s="16"/>
      <c r="F2" s="17"/>
      <c r="G2" s="17"/>
      <c r="H2" s="46" t="s">
        <v>30</v>
      </c>
      <c r="I2" s="46"/>
      <c r="J2" s="46"/>
      <c r="K2" s="46"/>
    </row>
    <row r="3" spans="5:11" ht="17.25" customHeight="1">
      <c r="E3" s="16"/>
      <c r="F3" s="17"/>
      <c r="G3" s="17"/>
      <c r="H3" s="46" t="s">
        <v>31</v>
      </c>
      <c r="I3" s="46"/>
      <c r="J3" s="46"/>
      <c r="K3" s="46"/>
    </row>
    <row r="4" spans="5:11" ht="17.25" customHeight="1">
      <c r="E4" s="16"/>
      <c r="F4" s="17"/>
      <c r="G4" s="17"/>
      <c r="H4" s="18"/>
      <c r="I4" s="18"/>
      <c r="J4" s="18"/>
      <c r="K4" s="18"/>
    </row>
    <row r="5" spans="5:11" ht="17.25" customHeight="1">
      <c r="E5" s="16"/>
      <c r="F5" s="17"/>
      <c r="G5" s="17"/>
      <c r="H5" s="46" t="s">
        <v>34</v>
      </c>
      <c r="I5" s="46"/>
      <c r="J5" s="46"/>
      <c r="K5" s="46"/>
    </row>
    <row r="6" spans="5:11" ht="17.25" customHeight="1">
      <c r="E6" s="16"/>
      <c r="F6" s="17"/>
      <c r="G6" s="17"/>
      <c r="H6" s="17"/>
      <c r="I6" s="17"/>
      <c r="J6" s="17"/>
      <c r="K6" s="17"/>
    </row>
    <row r="7" spans="5:11" ht="17.25" customHeight="1">
      <c r="E7" s="16"/>
      <c r="F7" s="17"/>
      <c r="G7" s="46" t="s">
        <v>39</v>
      </c>
      <c r="H7" s="46"/>
      <c r="I7" s="46"/>
      <c r="J7" s="46"/>
      <c r="K7" s="46"/>
    </row>
    <row r="8" spans="1:11" ht="21.75" customHeight="1">
      <c r="A8" s="55" t="s">
        <v>18</v>
      </c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1" ht="15" customHeight="1">
      <c r="A9" s="61" t="s">
        <v>49</v>
      </c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ht="21" customHeight="1">
      <c r="A10" s="61" t="s">
        <v>53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2.75" customHeight="1">
      <c r="A11" s="48" t="s">
        <v>19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2" spans="10:11" ht="12" customHeight="1">
      <c r="J12" s="60" t="s">
        <v>32</v>
      </c>
      <c r="K12" s="60"/>
    </row>
    <row r="13" spans="1:11" ht="18.75" customHeight="1">
      <c r="A13" s="52" t="s">
        <v>20</v>
      </c>
      <c r="B13" s="56" t="s">
        <v>21</v>
      </c>
      <c r="C13" s="57"/>
      <c r="D13" s="57"/>
      <c r="E13" s="57"/>
      <c r="F13" s="57"/>
      <c r="G13" s="57"/>
      <c r="H13" s="58"/>
      <c r="I13" s="56" t="s">
        <v>22</v>
      </c>
      <c r="J13" s="57"/>
      <c r="K13" s="58"/>
    </row>
    <row r="14" spans="1:11" ht="13.5" customHeight="1">
      <c r="A14" s="53"/>
      <c r="B14" s="52" t="s">
        <v>33</v>
      </c>
      <c r="C14" s="49" t="s">
        <v>37</v>
      </c>
      <c r="D14" s="52" t="s">
        <v>23</v>
      </c>
      <c r="E14" s="52" t="s">
        <v>24</v>
      </c>
      <c r="F14" s="52" t="s">
        <v>25</v>
      </c>
      <c r="G14" s="52" t="s">
        <v>26</v>
      </c>
      <c r="H14" s="52" t="s">
        <v>27</v>
      </c>
      <c r="I14" s="52" t="s">
        <v>28</v>
      </c>
      <c r="J14" s="52" t="s">
        <v>40</v>
      </c>
      <c r="K14" s="52" t="s">
        <v>52</v>
      </c>
    </row>
    <row r="15" spans="1:11" ht="11.25" customHeight="1">
      <c r="A15" s="53"/>
      <c r="B15" s="53"/>
      <c r="C15" s="50"/>
      <c r="D15" s="53"/>
      <c r="E15" s="53"/>
      <c r="F15" s="53"/>
      <c r="G15" s="53"/>
      <c r="H15" s="53"/>
      <c r="I15" s="53"/>
      <c r="J15" s="53"/>
      <c r="K15" s="53"/>
    </row>
    <row r="16" spans="1:11" ht="51" customHeight="1">
      <c r="A16" s="54"/>
      <c r="B16" s="54"/>
      <c r="C16" s="51"/>
      <c r="D16" s="54"/>
      <c r="E16" s="54"/>
      <c r="F16" s="54"/>
      <c r="G16" s="54"/>
      <c r="H16" s="54"/>
      <c r="I16" s="54"/>
      <c r="J16" s="54"/>
      <c r="K16" s="54"/>
    </row>
    <row r="17" spans="1:11" ht="11.25" customHeight="1">
      <c r="A17" s="38">
        <v>1</v>
      </c>
      <c r="B17" s="38">
        <v>2</v>
      </c>
      <c r="C17" s="38">
        <v>3</v>
      </c>
      <c r="D17" s="38">
        <v>4</v>
      </c>
      <c r="E17" s="38">
        <v>5</v>
      </c>
      <c r="F17" s="38">
        <v>6</v>
      </c>
      <c r="G17" s="38">
        <v>7</v>
      </c>
      <c r="H17" s="38">
        <v>8</v>
      </c>
      <c r="I17" s="20">
        <v>9</v>
      </c>
      <c r="J17" s="14">
        <v>10</v>
      </c>
      <c r="K17" s="19">
        <v>11</v>
      </c>
    </row>
    <row r="18" spans="1:11" ht="25.5" customHeight="1">
      <c r="A18" s="21" t="s">
        <v>2</v>
      </c>
      <c r="B18" s="23" t="s">
        <v>51</v>
      </c>
      <c r="C18" s="23" t="s">
        <v>38</v>
      </c>
      <c r="D18" s="23" t="s">
        <v>1</v>
      </c>
      <c r="E18" s="23" t="s">
        <v>0</v>
      </c>
      <c r="F18" s="24">
        <v>4209900</v>
      </c>
      <c r="G18" s="23" t="s">
        <v>42</v>
      </c>
      <c r="H18" s="35">
        <v>241</v>
      </c>
      <c r="I18" s="44">
        <f>SUM(I19:I21)</f>
        <v>15944000</v>
      </c>
      <c r="J18" s="44">
        <f>SUM(J19:J21)</f>
        <v>16709000</v>
      </c>
      <c r="K18" s="42">
        <f>SUM(K19:K21)</f>
        <v>17513000</v>
      </c>
    </row>
    <row r="19" spans="1:11" ht="16.5" customHeight="1">
      <c r="A19" s="26" t="s">
        <v>3</v>
      </c>
      <c r="B19" s="19"/>
      <c r="C19" s="19"/>
      <c r="D19" s="27"/>
      <c r="E19" s="27"/>
      <c r="F19" s="28"/>
      <c r="G19" s="19">
        <v>621</v>
      </c>
      <c r="H19" s="36">
        <v>241</v>
      </c>
      <c r="I19" s="40">
        <v>11760000</v>
      </c>
      <c r="J19" s="43">
        <f>(I19/100)*5+I19</f>
        <v>12348000</v>
      </c>
      <c r="K19" s="43">
        <f>(J19/100)*5+J19-400</f>
        <v>12965000</v>
      </c>
    </row>
    <row r="20" spans="1:11" ht="16.5" customHeight="1">
      <c r="A20" s="30" t="s">
        <v>4</v>
      </c>
      <c r="B20" s="19"/>
      <c r="C20" s="19"/>
      <c r="D20" s="27"/>
      <c r="E20" s="27"/>
      <c r="F20" s="28"/>
      <c r="G20" s="19">
        <v>621</v>
      </c>
      <c r="H20" s="36">
        <v>241</v>
      </c>
      <c r="I20" s="40">
        <v>632000</v>
      </c>
      <c r="J20" s="40">
        <v>632000</v>
      </c>
      <c r="K20" s="40">
        <v>632000</v>
      </c>
    </row>
    <row r="21" spans="1:11" ht="12.75">
      <c r="A21" s="30" t="s">
        <v>5</v>
      </c>
      <c r="B21" s="19"/>
      <c r="C21" s="19"/>
      <c r="D21" s="27"/>
      <c r="E21" s="27"/>
      <c r="F21" s="28"/>
      <c r="G21" s="19">
        <v>621</v>
      </c>
      <c r="H21" s="36">
        <v>241</v>
      </c>
      <c r="I21" s="40">
        <v>3552000</v>
      </c>
      <c r="J21" s="43">
        <f>(I21/100)*5+I21-600</f>
        <v>3729000</v>
      </c>
      <c r="K21" s="43">
        <v>3916000</v>
      </c>
    </row>
    <row r="22" spans="1:11" ht="16.5" customHeight="1">
      <c r="A22" s="21" t="s">
        <v>6</v>
      </c>
      <c r="B22" s="22"/>
      <c r="C22" s="22"/>
      <c r="D22" s="23"/>
      <c r="E22" s="23"/>
      <c r="F22" s="24"/>
      <c r="G22" s="22">
        <v>621</v>
      </c>
      <c r="H22" s="35">
        <v>241</v>
      </c>
      <c r="I22" s="44">
        <f>SUM(I23:I28)</f>
        <v>1178000</v>
      </c>
      <c r="J22" s="44">
        <f>SUM(J23:J28)</f>
        <v>1223300</v>
      </c>
      <c r="K22" s="42">
        <f>SUM(K23:K28)</f>
        <v>1257100</v>
      </c>
    </row>
    <row r="23" spans="1:11" ht="16.5" customHeight="1">
      <c r="A23" s="30" t="s">
        <v>7</v>
      </c>
      <c r="B23" s="19"/>
      <c r="C23" s="19"/>
      <c r="D23" s="27"/>
      <c r="E23" s="27"/>
      <c r="F23" s="28"/>
      <c r="G23" s="19">
        <v>621</v>
      </c>
      <c r="H23" s="36">
        <v>241</v>
      </c>
      <c r="I23" s="40">
        <v>50000</v>
      </c>
      <c r="J23" s="40">
        <v>50000</v>
      </c>
      <c r="K23" s="40">
        <v>50000</v>
      </c>
    </row>
    <row r="24" spans="1:11" ht="16.5" customHeight="1">
      <c r="A24" s="30" t="s">
        <v>8</v>
      </c>
      <c r="B24" s="19"/>
      <c r="C24" s="19"/>
      <c r="D24" s="27"/>
      <c r="E24" s="27"/>
      <c r="F24" s="28"/>
      <c r="G24" s="19">
        <v>621</v>
      </c>
      <c r="H24" s="36">
        <v>241</v>
      </c>
      <c r="I24" s="40">
        <v>28000</v>
      </c>
      <c r="J24" s="40">
        <v>28000</v>
      </c>
      <c r="K24" s="40">
        <v>28000</v>
      </c>
    </row>
    <row r="25" spans="1:11" ht="12.75">
      <c r="A25" s="30" t="s">
        <v>9</v>
      </c>
      <c r="B25" s="19"/>
      <c r="C25" s="19"/>
      <c r="D25" s="27"/>
      <c r="E25" s="27"/>
      <c r="F25" s="28"/>
      <c r="G25" s="19">
        <v>621</v>
      </c>
      <c r="H25" s="36">
        <v>241</v>
      </c>
      <c r="I25" s="40">
        <v>255000</v>
      </c>
      <c r="J25" s="43">
        <v>280300</v>
      </c>
      <c r="K25" s="43">
        <v>294300</v>
      </c>
    </row>
    <row r="26" spans="1:11" ht="25.5">
      <c r="A26" s="30" t="s">
        <v>10</v>
      </c>
      <c r="B26" s="19"/>
      <c r="C26" s="19"/>
      <c r="D26" s="27"/>
      <c r="E26" s="27"/>
      <c r="F26" s="28"/>
      <c r="G26" s="19">
        <v>621</v>
      </c>
      <c r="H26" s="36">
        <v>241</v>
      </c>
      <c r="I26" s="40"/>
      <c r="J26" s="43"/>
      <c r="K26" s="43"/>
    </row>
    <row r="27" spans="1:11" ht="12.75">
      <c r="A27" s="30" t="s">
        <v>11</v>
      </c>
      <c r="B27" s="19"/>
      <c r="C27" s="19"/>
      <c r="D27" s="27"/>
      <c r="E27" s="27"/>
      <c r="F27" s="28"/>
      <c r="G27" s="19">
        <v>621</v>
      </c>
      <c r="H27" s="36">
        <v>241</v>
      </c>
      <c r="I27" s="40">
        <v>470000</v>
      </c>
      <c r="J27" s="43">
        <v>490000</v>
      </c>
      <c r="K27" s="43">
        <f>510000-200</f>
        <v>509800</v>
      </c>
    </row>
    <row r="28" spans="1:11" ht="12.75">
      <c r="A28" s="30" t="s">
        <v>12</v>
      </c>
      <c r="B28" s="19"/>
      <c r="C28" s="19"/>
      <c r="D28" s="27"/>
      <c r="E28" s="27"/>
      <c r="F28" s="28"/>
      <c r="G28" s="19">
        <v>621</v>
      </c>
      <c r="H28" s="36">
        <v>241</v>
      </c>
      <c r="I28" s="40">
        <v>375000</v>
      </c>
      <c r="J28" s="40">
        <v>375000</v>
      </c>
      <c r="K28" s="40">
        <v>375000</v>
      </c>
    </row>
    <row r="29" spans="1:11" ht="12.75">
      <c r="A29" s="21" t="s">
        <v>13</v>
      </c>
      <c r="B29" s="22"/>
      <c r="C29" s="22"/>
      <c r="D29" s="23"/>
      <c r="E29" s="23"/>
      <c r="F29" s="24"/>
      <c r="G29" s="22">
        <v>621</v>
      </c>
      <c r="H29" s="35">
        <v>241</v>
      </c>
      <c r="I29" s="44">
        <v>4000</v>
      </c>
      <c r="J29" s="44">
        <v>4000</v>
      </c>
      <c r="K29" s="44">
        <v>4000</v>
      </c>
    </row>
    <row r="30" spans="1:11" ht="25.5">
      <c r="A30" s="21" t="s">
        <v>14</v>
      </c>
      <c r="B30" s="22"/>
      <c r="C30" s="22"/>
      <c r="D30" s="23"/>
      <c r="E30" s="23"/>
      <c r="F30" s="24"/>
      <c r="G30" s="19"/>
      <c r="H30" s="35">
        <v>241</v>
      </c>
      <c r="I30" s="44">
        <f>SUM(I31:I32)</f>
        <v>351000</v>
      </c>
      <c r="J30" s="44">
        <f>SUM(J31:J32)</f>
        <v>351000</v>
      </c>
      <c r="K30" s="44">
        <f>SUM(K31:K32)</f>
        <v>351000</v>
      </c>
    </row>
    <row r="31" spans="1:11" ht="25.5">
      <c r="A31" s="30" t="s">
        <v>15</v>
      </c>
      <c r="B31" s="19"/>
      <c r="C31" s="19"/>
      <c r="D31" s="27"/>
      <c r="E31" s="27"/>
      <c r="F31" s="28"/>
      <c r="G31" s="19">
        <v>621</v>
      </c>
      <c r="H31" s="36">
        <v>241</v>
      </c>
      <c r="I31" s="40">
        <v>20000</v>
      </c>
      <c r="J31" s="40">
        <v>20000</v>
      </c>
      <c r="K31" s="40">
        <v>20000</v>
      </c>
    </row>
    <row r="32" spans="1:11" ht="25.5">
      <c r="A32" s="30" t="s">
        <v>16</v>
      </c>
      <c r="B32" s="19"/>
      <c r="C32" s="19"/>
      <c r="D32" s="27"/>
      <c r="E32" s="27"/>
      <c r="F32" s="28"/>
      <c r="G32" s="19">
        <v>621</v>
      </c>
      <c r="H32" s="36">
        <v>241</v>
      </c>
      <c r="I32" s="40">
        <f>1966000-1635000</f>
        <v>331000</v>
      </c>
      <c r="J32" s="40">
        <f>1966000-1635000</f>
        <v>331000</v>
      </c>
      <c r="K32" s="40">
        <f>1966000-1635000</f>
        <v>331000</v>
      </c>
    </row>
    <row r="33" spans="1:11" ht="12.75">
      <c r="A33" s="21" t="s">
        <v>17</v>
      </c>
      <c r="B33" s="22"/>
      <c r="C33" s="22"/>
      <c r="D33" s="23"/>
      <c r="E33" s="23"/>
      <c r="F33" s="24"/>
      <c r="G33" s="23"/>
      <c r="H33" s="35">
        <v>0</v>
      </c>
      <c r="I33" s="44">
        <f>I18+I22+I29+I30</f>
        <v>17477000</v>
      </c>
      <c r="J33" s="44">
        <f>J18+J22+J29+J30</f>
        <v>18287300</v>
      </c>
      <c r="K33" s="44">
        <f>K18+K22+K29+K30</f>
        <v>19125100</v>
      </c>
    </row>
    <row r="34" spans="1:11" ht="14.25">
      <c r="A34" s="6"/>
      <c r="B34" s="2"/>
      <c r="C34" s="2"/>
      <c r="D34" s="3"/>
      <c r="E34" s="3"/>
      <c r="F34" s="4"/>
      <c r="G34" s="3"/>
      <c r="H34" s="7"/>
      <c r="I34" s="2"/>
      <c r="J34" s="2"/>
      <c r="K34" s="2"/>
    </row>
    <row r="35" spans="1:9" ht="12.75">
      <c r="A35" s="37"/>
      <c r="B35" s="37"/>
      <c r="C35" s="37"/>
      <c r="D35" s="37"/>
      <c r="E35" s="37"/>
      <c r="F35" s="37"/>
      <c r="G35" s="37"/>
      <c r="H35" s="37">
        <v>1635000</v>
      </c>
      <c r="I35" s="15" t="s">
        <v>50</v>
      </c>
    </row>
    <row r="36" spans="1:9" ht="12.75">
      <c r="A36" s="37"/>
      <c r="B36" s="37"/>
      <c r="C36" s="37"/>
      <c r="D36" s="37"/>
      <c r="E36" s="37"/>
      <c r="F36" s="37"/>
      <c r="G36" s="37"/>
      <c r="H36" s="37"/>
      <c r="I36" s="37"/>
    </row>
    <row r="37" spans="1:11" ht="12.75" customHeight="1">
      <c r="A37" s="32" t="s">
        <v>29</v>
      </c>
      <c r="B37" s="29"/>
      <c r="C37" s="33"/>
      <c r="D37" s="33"/>
      <c r="E37" s="33"/>
      <c r="F37" s="45"/>
      <c r="G37" s="34" t="s">
        <v>43</v>
      </c>
      <c r="H37" s="17"/>
      <c r="I37" s="17"/>
      <c r="J37" s="46"/>
      <c r="K37" s="46"/>
    </row>
    <row r="38" spans="5:11" ht="12.75" customHeight="1">
      <c r="E38" s="16"/>
      <c r="F38" s="17"/>
      <c r="G38" s="17"/>
      <c r="H38" s="17"/>
      <c r="I38" s="17"/>
      <c r="J38" s="46"/>
      <c r="K38" s="46"/>
    </row>
    <row r="39" spans="5:11" ht="12.75">
      <c r="E39" s="16"/>
      <c r="F39" s="17"/>
      <c r="G39" s="17"/>
      <c r="H39" s="17"/>
      <c r="I39" s="17"/>
      <c r="J39" s="18"/>
      <c r="K39" s="18"/>
    </row>
    <row r="40" spans="5:11" ht="12.75" customHeight="1">
      <c r="E40" s="16"/>
      <c r="F40" s="17"/>
      <c r="G40" s="17"/>
      <c r="H40" s="17"/>
      <c r="I40" s="17"/>
      <c r="J40" s="46"/>
      <c r="K40" s="46"/>
    </row>
    <row r="41" spans="5:11" ht="12.75">
      <c r="E41" s="16"/>
      <c r="F41" s="17"/>
      <c r="G41" s="17"/>
      <c r="H41" s="17"/>
      <c r="I41" s="17"/>
      <c r="J41" s="17"/>
      <c r="K41" s="17"/>
    </row>
    <row r="42" spans="5:11" ht="12.75">
      <c r="E42" s="16"/>
      <c r="F42" s="17"/>
      <c r="G42" s="17"/>
      <c r="H42" s="17"/>
      <c r="I42" s="17"/>
      <c r="J42" s="46"/>
      <c r="K42" s="46"/>
    </row>
  </sheetData>
  <mergeCells count="27">
    <mergeCell ref="J40:K40"/>
    <mergeCell ref="J42:K42"/>
    <mergeCell ref="B13:H13"/>
    <mergeCell ref="B14:B16"/>
    <mergeCell ref="D14:D16"/>
    <mergeCell ref="J37:K37"/>
    <mergeCell ref="J38:K38"/>
    <mergeCell ref="C14:C16"/>
    <mergeCell ref="I14:I16"/>
    <mergeCell ref="K14:K16"/>
    <mergeCell ref="H14:H16"/>
    <mergeCell ref="E14:E16"/>
    <mergeCell ref="A8:K8"/>
    <mergeCell ref="G14:G16"/>
    <mergeCell ref="J14:J16"/>
    <mergeCell ref="F14:F16"/>
    <mergeCell ref="A13:A16"/>
    <mergeCell ref="F1:K1"/>
    <mergeCell ref="A11:K11"/>
    <mergeCell ref="J12:K12"/>
    <mergeCell ref="I13:K13"/>
    <mergeCell ref="A9:K9"/>
    <mergeCell ref="A10:K10"/>
    <mergeCell ref="H2:K2"/>
    <mergeCell ref="H3:K3"/>
    <mergeCell ref="H5:K5"/>
    <mergeCell ref="G7:K7"/>
  </mergeCells>
  <printOptions/>
  <pageMargins left="0.92" right="0.21" top="0.28" bottom="0.29" header="0.21" footer="0.21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view="pageBreakPreview" zoomScale="80" zoomScaleSheetLayoutView="80" workbookViewId="0" topLeftCell="A1">
      <selection activeCell="G32" sqref="G32"/>
    </sheetView>
  </sheetViews>
  <sheetFormatPr defaultColWidth="9.00390625" defaultRowHeight="12.75"/>
  <cols>
    <col min="1" max="1" width="30.375" style="15" customWidth="1"/>
    <col min="2" max="3" width="11.875" style="15" customWidth="1"/>
    <col min="4" max="4" width="8.625" style="15" customWidth="1"/>
    <col min="5" max="5" width="9.125" style="15" customWidth="1"/>
    <col min="6" max="6" width="10.25390625" style="15" customWidth="1"/>
    <col min="7" max="7" width="9.625" style="15" customWidth="1"/>
    <col min="8" max="8" width="10.00390625" style="15" customWidth="1"/>
    <col min="9" max="9" width="11.875" style="15" customWidth="1"/>
    <col min="10" max="10" width="12.75390625" style="15" customWidth="1"/>
    <col min="11" max="11" width="12.375" style="15" customWidth="1"/>
    <col min="12" max="16384" width="9.125" style="15" customWidth="1"/>
  </cols>
  <sheetData>
    <row r="1" spans="5:11" ht="17.25" customHeight="1">
      <c r="E1" s="16"/>
      <c r="F1" s="47"/>
      <c r="G1" s="47"/>
      <c r="H1" s="47"/>
      <c r="I1" s="47"/>
      <c r="J1" s="47"/>
      <c r="K1" s="47"/>
    </row>
    <row r="2" spans="5:11" ht="17.25" customHeight="1">
      <c r="E2" s="16"/>
      <c r="F2" s="17"/>
      <c r="G2" s="17"/>
      <c r="H2" s="46" t="s">
        <v>30</v>
      </c>
      <c r="I2" s="46"/>
      <c r="J2" s="46"/>
      <c r="K2" s="46"/>
    </row>
    <row r="3" spans="5:11" ht="17.25" customHeight="1">
      <c r="E3" s="16"/>
      <c r="F3" s="17"/>
      <c r="G3" s="17"/>
      <c r="H3" s="46" t="s">
        <v>31</v>
      </c>
      <c r="I3" s="46"/>
      <c r="J3" s="46"/>
      <c r="K3" s="46"/>
    </row>
    <row r="4" spans="5:11" ht="17.25" customHeight="1">
      <c r="E4" s="16"/>
      <c r="F4" s="17"/>
      <c r="G4" s="17"/>
      <c r="H4" s="18"/>
      <c r="I4" s="18"/>
      <c r="J4" s="18"/>
      <c r="K4" s="18"/>
    </row>
    <row r="5" spans="5:11" ht="17.25" customHeight="1">
      <c r="E5" s="16"/>
      <c r="F5" s="17"/>
      <c r="G5" s="17"/>
      <c r="H5" s="46" t="s">
        <v>34</v>
      </c>
      <c r="I5" s="46"/>
      <c r="J5" s="46"/>
      <c r="K5" s="46"/>
    </row>
    <row r="6" spans="5:11" ht="17.25" customHeight="1">
      <c r="E6" s="16"/>
      <c r="F6" s="17"/>
      <c r="G6" s="17"/>
      <c r="H6" s="17"/>
      <c r="I6" s="17"/>
      <c r="J6" s="17"/>
      <c r="K6" s="17"/>
    </row>
    <row r="7" spans="5:11" ht="17.25" customHeight="1">
      <c r="E7" s="16"/>
      <c r="F7" s="17"/>
      <c r="G7" s="46" t="s">
        <v>39</v>
      </c>
      <c r="H7" s="46"/>
      <c r="I7" s="46"/>
      <c r="J7" s="46"/>
      <c r="K7" s="46"/>
    </row>
    <row r="8" spans="1:11" ht="21.75" customHeight="1">
      <c r="A8" s="55" t="s">
        <v>18</v>
      </c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1" ht="15" customHeight="1">
      <c r="A9" s="61" t="s">
        <v>46</v>
      </c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ht="21" customHeight="1">
      <c r="A10" s="61" t="s">
        <v>53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2.75" customHeight="1">
      <c r="A11" s="48" t="s">
        <v>19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2" spans="10:11" ht="12" customHeight="1">
      <c r="J12" s="60" t="s">
        <v>32</v>
      </c>
      <c r="K12" s="60"/>
    </row>
    <row r="13" spans="1:11" ht="18.75" customHeight="1">
      <c r="A13" s="52" t="s">
        <v>20</v>
      </c>
      <c r="B13" s="56" t="s">
        <v>21</v>
      </c>
      <c r="C13" s="57"/>
      <c r="D13" s="57"/>
      <c r="E13" s="57"/>
      <c r="F13" s="57"/>
      <c r="G13" s="57"/>
      <c r="H13" s="58"/>
      <c r="I13" s="56" t="s">
        <v>22</v>
      </c>
      <c r="J13" s="57"/>
      <c r="K13" s="58"/>
    </row>
    <row r="14" spans="1:11" ht="13.5" customHeight="1">
      <c r="A14" s="53"/>
      <c r="B14" s="52" t="s">
        <v>33</v>
      </c>
      <c r="C14" s="49" t="s">
        <v>37</v>
      </c>
      <c r="D14" s="52" t="s">
        <v>23</v>
      </c>
      <c r="E14" s="52" t="s">
        <v>24</v>
      </c>
      <c r="F14" s="52" t="s">
        <v>25</v>
      </c>
      <c r="G14" s="52" t="s">
        <v>26</v>
      </c>
      <c r="H14" s="52" t="s">
        <v>27</v>
      </c>
      <c r="I14" s="52" t="s">
        <v>28</v>
      </c>
      <c r="J14" s="52" t="s">
        <v>40</v>
      </c>
      <c r="K14" s="52" t="s">
        <v>52</v>
      </c>
    </row>
    <row r="15" spans="1:11" ht="11.25" customHeight="1">
      <c r="A15" s="53"/>
      <c r="B15" s="53"/>
      <c r="C15" s="50"/>
      <c r="D15" s="53"/>
      <c r="E15" s="53"/>
      <c r="F15" s="53"/>
      <c r="G15" s="53"/>
      <c r="H15" s="53"/>
      <c r="I15" s="53"/>
      <c r="J15" s="53"/>
      <c r="K15" s="53"/>
    </row>
    <row r="16" spans="1:11" ht="52.5" customHeight="1">
      <c r="A16" s="54"/>
      <c r="B16" s="54"/>
      <c r="C16" s="51"/>
      <c r="D16" s="54"/>
      <c r="E16" s="54"/>
      <c r="F16" s="54"/>
      <c r="G16" s="54"/>
      <c r="H16" s="54"/>
      <c r="I16" s="54"/>
      <c r="J16" s="54"/>
      <c r="K16" s="54"/>
    </row>
    <row r="17" spans="1:11" ht="11.25" customHeight="1">
      <c r="A17" s="38">
        <v>1</v>
      </c>
      <c r="B17" s="38">
        <v>2</v>
      </c>
      <c r="C17" s="38">
        <v>3</v>
      </c>
      <c r="D17" s="38">
        <v>4</v>
      </c>
      <c r="E17" s="38">
        <v>5</v>
      </c>
      <c r="F17" s="38">
        <v>6</v>
      </c>
      <c r="G17" s="38">
        <v>7</v>
      </c>
      <c r="H17" s="38">
        <v>8</v>
      </c>
      <c r="I17" s="20">
        <v>9</v>
      </c>
      <c r="J17" s="14">
        <v>10</v>
      </c>
      <c r="K17" s="19">
        <v>11</v>
      </c>
    </row>
    <row r="18" spans="1:11" ht="25.5" customHeight="1">
      <c r="A18" s="21" t="s">
        <v>2</v>
      </c>
      <c r="B18" s="23" t="s">
        <v>51</v>
      </c>
      <c r="C18" s="23" t="s">
        <v>38</v>
      </c>
      <c r="D18" s="23" t="s">
        <v>1</v>
      </c>
      <c r="E18" s="23" t="s">
        <v>0</v>
      </c>
      <c r="F18" s="24">
        <v>4209900</v>
      </c>
      <c r="G18" s="23" t="s">
        <v>42</v>
      </c>
      <c r="H18" s="35">
        <v>241</v>
      </c>
      <c r="I18" s="44">
        <f>Брусничка!I18+'Березка '!I18+Аленушка!I18+бобренок!I18+Колокольчик!I18+Сказка!I18+Семицветик!I18+'Снегирек '!I18</f>
        <v>264645700</v>
      </c>
      <c r="J18" s="44">
        <f>Брусничка!J18+'Березка '!J18+Аленушка!J18+бобренок!J18+Колокольчик!J18+Сказка!J18+Семицветик!J18+'Снегирек '!J18</f>
        <v>277290900</v>
      </c>
      <c r="K18" s="44">
        <f>Брусничка!K18+'Березка '!K18+Аленушка!K18+бобренок!K18+Колокольчик!K18+Сказка!K18+Семицветик!K18+'Снегирек '!K18</f>
        <v>290571900</v>
      </c>
    </row>
    <row r="19" spans="1:11" ht="16.5" customHeight="1">
      <c r="A19" s="26" t="s">
        <v>3</v>
      </c>
      <c r="B19" s="19"/>
      <c r="C19" s="19"/>
      <c r="D19" s="27"/>
      <c r="E19" s="27"/>
      <c r="F19" s="28"/>
      <c r="G19" s="19">
        <v>621</v>
      </c>
      <c r="H19" s="36">
        <v>241</v>
      </c>
      <c r="I19" s="40">
        <f>Брусничка!I19+'Березка '!I19+Аленушка!I19+бобренок!I19+Колокольчик!I19+Сказка!I19+Семицветик!I19+'Снегирек '!I19</f>
        <v>194291200</v>
      </c>
      <c r="J19" s="40">
        <f>Брусничка!J19+'Березка '!J19+Аленушка!J19+бобренок!J19+Колокольчик!J19+Сказка!J19+Семицветик!J19+'Снегирек '!J19</f>
        <v>204005600</v>
      </c>
      <c r="K19" s="40">
        <f>Брусничка!K19+'Березка '!K19+Аленушка!K19+бобренок!K19+Колокольчик!K19+Сказка!K19+Семицветик!K19+'Снегирек '!K19</f>
        <v>214205450</v>
      </c>
    </row>
    <row r="20" spans="1:11" ht="16.5" customHeight="1">
      <c r="A20" s="30" t="s">
        <v>4</v>
      </c>
      <c r="B20" s="19"/>
      <c r="C20" s="19"/>
      <c r="D20" s="27"/>
      <c r="E20" s="27"/>
      <c r="F20" s="28"/>
      <c r="G20" s="19">
        <v>621</v>
      </c>
      <c r="H20" s="36">
        <v>241</v>
      </c>
      <c r="I20" s="40">
        <f>Брусничка!I20+'Березка '!I20+Аленушка!I20+бобренок!I20+Колокольчик!I20+Сказка!I20+Семицветик!I20+'Снегирек '!I20</f>
        <v>11676000</v>
      </c>
      <c r="J20" s="40">
        <f>Брусничка!J20+'Березка '!J20+Аленушка!J20+бобренок!J20+Колокольчик!J20+Сказка!J20+Семицветик!J20+'Снегирек '!J20</f>
        <v>11676000</v>
      </c>
      <c r="K20" s="40">
        <f>Брусничка!K20+'Березка '!K20+Аленушка!K20+бобренок!K20+Колокольчик!K20+Сказка!K20+Семицветик!K20+'Снегирек '!K20</f>
        <v>11676000</v>
      </c>
    </row>
    <row r="21" spans="1:11" ht="12.75">
      <c r="A21" s="30" t="s">
        <v>5</v>
      </c>
      <c r="B21" s="19"/>
      <c r="C21" s="19"/>
      <c r="D21" s="27"/>
      <c r="E21" s="27"/>
      <c r="F21" s="28"/>
      <c r="G21" s="19">
        <v>621</v>
      </c>
      <c r="H21" s="36">
        <v>241</v>
      </c>
      <c r="I21" s="40">
        <f>Брусничка!I21+'Березка '!I21+Аленушка!I21+бобренок!I21+Колокольчик!I21+Сказка!I21+Семицветик!I21+'Снегирек '!I21</f>
        <v>58678500</v>
      </c>
      <c r="J21" s="40">
        <f>Брусничка!J21+'Березка '!J21+Аленушка!J21+бобренок!J21+Колокольчик!J21+Сказка!J21+Семицветик!J21+'Снегирек '!J21</f>
        <v>61609300</v>
      </c>
      <c r="K21" s="40">
        <f>Брусничка!K21+'Березка '!K21+Аленушка!K21+бобренок!K21+Колокольчик!K21+Сказка!K21+Семицветик!K21+'Снегирек '!K21</f>
        <v>64690450</v>
      </c>
    </row>
    <row r="22" spans="1:11" ht="16.5" customHeight="1">
      <c r="A22" s="21" t="s">
        <v>6</v>
      </c>
      <c r="B22" s="22"/>
      <c r="C22" s="22"/>
      <c r="D22" s="23"/>
      <c r="E22" s="23"/>
      <c r="F22" s="24"/>
      <c r="G22" s="22">
        <v>621</v>
      </c>
      <c r="H22" s="35">
        <v>241</v>
      </c>
      <c r="I22" s="44">
        <f>Брусничка!I22+'Березка '!I22+Аленушка!I22+бобренок!I22+Колокольчик!I22+Сказка!I22+Семицветик!I22+'Снегирек '!I22</f>
        <v>27612500</v>
      </c>
      <c r="J22" s="44">
        <f>Брусничка!J22+'Березка '!J22+Аленушка!J22+бобренок!J22+Колокольчик!J22+Сказка!J22+Семицветик!J22+'Снегирек '!J22</f>
        <v>28853700</v>
      </c>
      <c r="K22" s="44">
        <f>Брусничка!K22+'Березка '!K22+Аленушка!K22+бобренок!K22+Колокольчик!K22+Сказка!K22+Семицветик!K22+'Снегирек '!K22</f>
        <v>29727900</v>
      </c>
    </row>
    <row r="23" spans="1:11" ht="16.5" customHeight="1">
      <c r="A23" s="30" t="s">
        <v>7</v>
      </c>
      <c r="B23" s="19"/>
      <c r="C23" s="19"/>
      <c r="D23" s="27"/>
      <c r="E23" s="27"/>
      <c r="F23" s="28"/>
      <c r="G23" s="19">
        <v>621</v>
      </c>
      <c r="H23" s="36">
        <v>241</v>
      </c>
      <c r="I23" s="40">
        <f>Брусничка!I23+'Березка '!I23+Аленушка!I23+бобренок!I23+Колокольчик!I23+Сказка!I23+Семицветик!I23+'Снегирек '!I23</f>
        <v>572000</v>
      </c>
      <c r="J23" s="40">
        <f>Брусничка!J23+'Березка '!J23+Аленушка!J23+бобренок!J23+Колокольчик!J23+Сказка!J23+Семицветик!J23+'Снегирек '!J23</f>
        <v>572000</v>
      </c>
      <c r="K23" s="40">
        <f>Брусничка!K23+'Березка '!K23+Аленушка!K23+бобренок!K23+Колокольчик!K23+Сказка!K23+Семицветик!K23+'Снегирек '!K23</f>
        <v>572000</v>
      </c>
    </row>
    <row r="24" spans="1:11" ht="16.5" customHeight="1">
      <c r="A24" s="30" t="s">
        <v>8</v>
      </c>
      <c r="B24" s="19"/>
      <c r="C24" s="19"/>
      <c r="D24" s="27"/>
      <c r="E24" s="27"/>
      <c r="F24" s="28"/>
      <c r="G24" s="19">
        <v>621</v>
      </c>
      <c r="H24" s="36">
        <v>241</v>
      </c>
      <c r="I24" s="40">
        <f>Брусничка!I24+'Березка '!I24+Аленушка!I24+бобренок!I24+Колокольчик!I24+Сказка!I24+Семицветик!I24+'Снегирек '!I24</f>
        <v>561000</v>
      </c>
      <c r="J24" s="40">
        <f>Брусничка!J24+'Березка '!J24+Аленушка!J24+бобренок!J24+Колокольчик!J24+Сказка!J24+Семицветик!J24+'Снегирек '!J24</f>
        <v>561000</v>
      </c>
      <c r="K24" s="40">
        <f>Брусничка!K24+'Березка '!K24+Аленушка!K24+бобренок!K24+Колокольчик!K24+Сказка!K24+Семицветик!K24+'Снегирек '!K24</f>
        <v>561000</v>
      </c>
    </row>
    <row r="25" spans="1:11" ht="12.75">
      <c r="A25" s="30" t="s">
        <v>9</v>
      </c>
      <c r="B25" s="19"/>
      <c r="C25" s="19"/>
      <c r="D25" s="27"/>
      <c r="E25" s="27"/>
      <c r="F25" s="28"/>
      <c r="G25" s="19">
        <v>621</v>
      </c>
      <c r="H25" s="36">
        <v>241</v>
      </c>
      <c r="I25" s="40">
        <f>Брусничка!I25+'Березка '!I25+Аленушка!I25+бобренок!I25+Колокольчик!I25+Сказка!I25+Семицветик!I25+'Снегирек '!I25</f>
        <v>14278100</v>
      </c>
      <c r="J25" s="40">
        <f>Брусничка!J25+'Березка '!J25+Аленушка!J25+бобренок!J25+Колокольчик!J25+Сказка!J25+Семицветик!J25+'Снегирек '!J25</f>
        <v>15357800</v>
      </c>
      <c r="K25" s="40">
        <f>Брусничка!K25+'Березка '!K25+Аленушка!K25+бобренок!K25+Колокольчик!K25+Сказка!K25+Семицветик!K25+'Снегирек '!K25</f>
        <v>16063000</v>
      </c>
    </row>
    <row r="26" spans="1:11" ht="25.5">
      <c r="A26" s="30" t="s">
        <v>10</v>
      </c>
      <c r="B26" s="19"/>
      <c r="C26" s="19"/>
      <c r="D26" s="27"/>
      <c r="E26" s="27"/>
      <c r="F26" s="28"/>
      <c r="G26" s="19">
        <v>621</v>
      </c>
      <c r="H26" s="36">
        <v>241</v>
      </c>
      <c r="I26" s="40">
        <f>Брусничка!I26+'Березка '!I26+Аленушка!I26+бобренок!I26+Колокольчик!I26+Сказка!I26+Семицветик!I26+'Снегирек '!I26</f>
        <v>0</v>
      </c>
      <c r="J26" s="40">
        <f>Брусничка!J26+'Березка '!J26+Аленушка!J26+бобренок!J26+Колокольчик!J26+Сказка!J26+Семицветик!J26+'Снегирек '!J26</f>
        <v>0</v>
      </c>
      <c r="K26" s="40">
        <f>Брусничка!K26+'Березка '!K26+Аленушка!K26+бобренок!K26+Колокольчик!K26+Сказка!K26+Семицветик!K26+'Снегирек '!K26</f>
        <v>0</v>
      </c>
    </row>
    <row r="27" spans="1:11" ht="25.5">
      <c r="A27" s="30" t="s">
        <v>11</v>
      </c>
      <c r="B27" s="19"/>
      <c r="C27" s="19"/>
      <c r="D27" s="27"/>
      <c r="E27" s="27"/>
      <c r="F27" s="28"/>
      <c r="G27" s="19">
        <v>621</v>
      </c>
      <c r="H27" s="36">
        <v>241</v>
      </c>
      <c r="I27" s="40">
        <f>Брусничка!I27+'Березка '!I27+Аленушка!I27+бобренок!I27+Колокольчик!I27+Сказка!I27+Семицветик!I27+'Снегирек '!I27</f>
        <v>6573300</v>
      </c>
      <c r="J27" s="40">
        <f>Брусничка!J27+'Березка '!J27+Аленушка!J27+бобренок!J27+Колокольчик!J27+Сказка!J27+Семицветик!J27+'Снегирек '!J27</f>
        <v>6734800</v>
      </c>
      <c r="K27" s="40">
        <f>Брусничка!K27+'Березка '!K27+Аленушка!K27+бобренок!K27+Колокольчик!K27+Сказка!K27+Семицветик!K27+'Снегирек '!K27</f>
        <v>6903800</v>
      </c>
    </row>
    <row r="28" spans="1:11" ht="12.75">
      <c r="A28" s="30" t="s">
        <v>12</v>
      </c>
      <c r="B28" s="19"/>
      <c r="C28" s="19"/>
      <c r="D28" s="27"/>
      <c r="E28" s="27"/>
      <c r="F28" s="28"/>
      <c r="G28" s="19">
        <v>621</v>
      </c>
      <c r="H28" s="36">
        <v>241</v>
      </c>
      <c r="I28" s="40">
        <f>Брусничка!I28+'Березка '!I28+Аленушка!I28+бобренок!I28+Колокольчик!I28+Сказка!I28+Семицветик!I28+'Снегирек '!I28</f>
        <v>5628100</v>
      </c>
      <c r="J28" s="40">
        <f>Брусничка!J28+'Березка '!J28+Аленушка!J28+бобренок!J28+Колокольчик!J28+Сказка!J28+Семицветик!J28+'Снегирек '!J28</f>
        <v>5628100</v>
      </c>
      <c r="K28" s="40">
        <f>Брусничка!K28+'Березка '!K28+Аленушка!K28+бобренок!K28+Колокольчик!K28+Сказка!K28+Семицветик!K28+'Снегирек '!K28</f>
        <v>5628100</v>
      </c>
    </row>
    <row r="29" spans="1:11" ht="12.75">
      <c r="A29" s="21" t="s">
        <v>13</v>
      </c>
      <c r="B29" s="22"/>
      <c r="C29" s="22"/>
      <c r="D29" s="23"/>
      <c r="E29" s="23"/>
      <c r="F29" s="24"/>
      <c r="G29" s="22">
        <v>621</v>
      </c>
      <c r="H29" s="35">
        <v>241</v>
      </c>
      <c r="I29" s="44">
        <f>Брусничка!I29+'Березка '!I29+Аленушка!I29+бобренок!I29+Колокольчик!I29+Сказка!I29+Семицветик!I29+'Снегирек '!I29</f>
        <v>210000</v>
      </c>
      <c r="J29" s="44">
        <f>Брусничка!J29+'Березка '!J29+Аленушка!J29+бобренок!J29+Колокольчик!J29+Сказка!J29+Семицветик!J29+'Снегирек '!J29</f>
        <v>211000</v>
      </c>
      <c r="K29" s="44">
        <f>Брусничка!K29+'Березка '!K29+Аленушка!K29+бобренок!K29+Колокольчик!K29+Сказка!K29+Семицветик!K29+'Снегирек '!K29</f>
        <v>211000</v>
      </c>
    </row>
    <row r="30" spans="1:11" ht="25.5">
      <c r="A30" s="21" t="s">
        <v>14</v>
      </c>
      <c r="B30" s="22"/>
      <c r="C30" s="22"/>
      <c r="D30" s="23"/>
      <c r="E30" s="23"/>
      <c r="F30" s="24"/>
      <c r="G30" s="19"/>
      <c r="H30" s="35">
        <v>241</v>
      </c>
      <c r="I30" s="44">
        <f>Брусничка!I30+'Березка '!I30+Аленушка!I30+бобренок!I30+Колокольчик!I30+Сказка!I30+Семицветик!I30+'Снегирек '!I30</f>
        <v>7622500</v>
      </c>
      <c r="J30" s="44">
        <f>Брусничка!J30+'Березка '!J30+Аленушка!J30+бобренок!J30+Колокольчик!J30+Сказка!J30+Семицветик!J30+'Снегирек '!J30</f>
        <v>7621600</v>
      </c>
      <c r="K30" s="44">
        <f>Брусничка!K30+'Березка '!K30+Аленушка!K30+бобренок!K30+Колокольчик!K30+Сказка!K30+Семицветик!K30+'Снегирек '!K30</f>
        <v>7621700</v>
      </c>
    </row>
    <row r="31" spans="1:11" ht="25.5">
      <c r="A31" s="30" t="s">
        <v>15</v>
      </c>
      <c r="B31" s="19"/>
      <c r="C31" s="19"/>
      <c r="D31" s="27"/>
      <c r="E31" s="27"/>
      <c r="F31" s="28"/>
      <c r="G31" s="19">
        <v>621</v>
      </c>
      <c r="H31" s="36">
        <v>241</v>
      </c>
      <c r="I31" s="40">
        <f>Брусничка!I31+'Березка '!I31+Аленушка!I31+бобренок!I31+Колокольчик!I31+Сказка!I31+Семицветик!I31+'Снегирек '!I31</f>
        <v>611400</v>
      </c>
      <c r="J31" s="40">
        <f>Брусничка!J31+'Березка '!J31+Аленушка!J31+бобренок!J31+Колокольчик!J31+Сказка!J31+Семицветик!J31+'Снегирек '!J31</f>
        <v>611400</v>
      </c>
      <c r="K31" s="40">
        <f>Брусничка!K31+'Березка '!K31+Аленушка!K31+бобренок!K31+Колокольчик!K31+Сказка!K31+Семицветик!K31+'Снегирек '!K31</f>
        <v>611400</v>
      </c>
    </row>
    <row r="32" spans="1:11" ht="25.5">
      <c r="A32" s="30" t="s">
        <v>16</v>
      </c>
      <c r="B32" s="19"/>
      <c r="C32" s="19"/>
      <c r="D32" s="27"/>
      <c r="E32" s="27"/>
      <c r="F32" s="28"/>
      <c r="G32" s="19">
        <v>621</v>
      </c>
      <c r="H32" s="36">
        <v>241</v>
      </c>
      <c r="I32" s="40">
        <f>Брусничка!I32+'Березка '!I32+Аленушка!I32+бобренок!I32+Колокольчик!I32+Сказка!I32+Семицветик!I32+'Снегирек '!I32</f>
        <v>7011100</v>
      </c>
      <c r="J32" s="40">
        <f>Брусничка!J32+'Березка '!J32+Аленушка!J32+бобренок!J32+Колокольчик!J32+Сказка!J32+Семицветик!J32+'Снегирек '!J32</f>
        <v>7010200</v>
      </c>
      <c r="K32" s="40">
        <f>Брусничка!K32+'Березка '!K32+Аленушка!K32+бобренок!K32+Колокольчик!K32+Сказка!K32+Семицветик!K32+'Снегирек '!K32</f>
        <v>7010300</v>
      </c>
    </row>
    <row r="33" spans="1:11" ht="12.75">
      <c r="A33" s="21" t="s">
        <v>17</v>
      </c>
      <c r="B33" s="22"/>
      <c r="C33" s="22"/>
      <c r="D33" s="23"/>
      <c r="E33" s="23"/>
      <c r="F33" s="24"/>
      <c r="G33" s="23"/>
      <c r="H33" s="35">
        <v>0</v>
      </c>
      <c r="I33" s="44">
        <f>Брусничка!I33+'Березка '!I33+Аленушка!I33+бобренок!I33+Колокольчик!I33+Сказка!I33+Семицветик!I33+'Снегирек '!I33</f>
        <v>300090700</v>
      </c>
      <c r="J33" s="44">
        <f>Брусничка!J33+'Березка '!J33+Аленушка!J33+бобренок!J33+Колокольчик!J33+Сказка!J33+Семицветик!J33+'Снегирек '!J33</f>
        <v>313977200</v>
      </c>
      <c r="K33" s="44">
        <f>Брусничка!K33+'Березка '!K33+Аленушка!K33+бобренок!K33+Колокольчик!K33+Сказка!K33+Семицветик!K33+'Снегирек '!K33</f>
        <v>328132500</v>
      </c>
    </row>
    <row r="34" spans="1:11" ht="12.75">
      <c r="A34" s="8"/>
      <c r="B34" s="2"/>
      <c r="C34" s="2"/>
      <c r="D34" s="3"/>
      <c r="E34" s="3"/>
      <c r="F34" s="4"/>
      <c r="G34" s="3"/>
      <c r="H34" s="5"/>
      <c r="I34" s="2"/>
      <c r="J34" s="2"/>
      <c r="K34" s="2"/>
    </row>
    <row r="35" spans="1:9" ht="12.75">
      <c r="A35" s="37"/>
      <c r="B35" s="37"/>
      <c r="C35" s="37"/>
      <c r="D35" s="37"/>
      <c r="E35" s="37"/>
      <c r="F35" s="37"/>
      <c r="G35" s="37"/>
      <c r="H35" s="37"/>
      <c r="I35" s="37"/>
    </row>
    <row r="36" spans="1:9" ht="12.75">
      <c r="A36" s="37"/>
      <c r="B36" s="37"/>
      <c r="C36" s="37"/>
      <c r="D36" s="37"/>
      <c r="E36" s="37"/>
      <c r="F36" s="37"/>
      <c r="G36" s="37"/>
      <c r="H36" s="37"/>
      <c r="I36" s="37"/>
    </row>
    <row r="37" spans="1:11" ht="12.75">
      <c r="A37" s="32" t="s">
        <v>29</v>
      </c>
      <c r="B37" s="29"/>
      <c r="C37" s="33"/>
      <c r="D37" s="33"/>
      <c r="E37" s="33"/>
      <c r="F37" s="45"/>
      <c r="G37" s="34" t="s">
        <v>43</v>
      </c>
      <c r="H37" s="17"/>
      <c r="I37" s="17"/>
      <c r="J37" s="46"/>
      <c r="K37" s="46"/>
    </row>
    <row r="38" spans="5:11" ht="12.75">
      <c r="E38" s="16"/>
      <c r="F38" s="17"/>
      <c r="G38" s="17"/>
      <c r="H38" s="17"/>
      <c r="I38" s="17"/>
      <c r="J38" s="46"/>
      <c r="K38" s="46"/>
    </row>
    <row r="39" spans="5:11" ht="12.75">
      <c r="E39" s="16"/>
      <c r="F39" s="17"/>
      <c r="G39" s="17"/>
      <c r="H39" s="17"/>
      <c r="I39" s="17"/>
      <c r="J39" s="18"/>
      <c r="K39" s="18"/>
    </row>
    <row r="40" spans="5:11" ht="12.75" customHeight="1">
      <c r="E40" s="16"/>
      <c r="F40" s="17"/>
      <c r="G40" s="17"/>
      <c r="H40" s="17"/>
      <c r="I40" s="17"/>
      <c r="J40" s="46"/>
      <c r="K40" s="46"/>
    </row>
  </sheetData>
  <mergeCells count="26">
    <mergeCell ref="A11:K11"/>
    <mergeCell ref="A13:A16"/>
    <mergeCell ref="C14:C16"/>
    <mergeCell ref="H2:K2"/>
    <mergeCell ref="H3:K3"/>
    <mergeCell ref="H5:K5"/>
    <mergeCell ref="G7:K7"/>
    <mergeCell ref="I13:K13"/>
    <mergeCell ref="F14:F16"/>
    <mergeCell ref="K14:K16"/>
    <mergeCell ref="B14:B16"/>
    <mergeCell ref="E14:E16"/>
    <mergeCell ref="I14:I16"/>
    <mergeCell ref="G14:G16"/>
    <mergeCell ref="D14:D16"/>
    <mergeCell ref="H14:H16"/>
    <mergeCell ref="J40:K40"/>
    <mergeCell ref="F1:K1"/>
    <mergeCell ref="J37:K37"/>
    <mergeCell ref="J38:K38"/>
    <mergeCell ref="J12:K12"/>
    <mergeCell ref="J14:J16"/>
    <mergeCell ref="A8:K8"/>
    <mergeCell ref="A9:K9"/>
    <mergeCell ref="A10:K10"/>
    <mergeCell ref="B13:H13"/>
  </mergeCells>
  <printOptions/>
  <pageMargins left="0.9" right="0.21" top="0.25" bottom="0.32" header="0.21" footer="0.21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zekunovis</dc:creator>
  <cp:keywords/>
  <dc:description/>
  <cp:lastModifiedBy>Здорова</cp:lastModifiedBy>
  <cp:lastPrinted>2011-12-07T05:44:44Z</cp:lastPrinted>
  <dcterms:created xsi:type="dcterms:W3CDTF">2007-12-18T07:41:21Z</dcterms:created>
  <dcterms:modified xsi:type="dcterms:W3CDTF">2012-12-20T10:39:25Z</dcterms:modified>
  <cp:category/>
  <cp:version/>
  <cp:contentType/>
  <cp:contentStatus/>
</cp:coreProperties>
</file>